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28" activeTab="0"/>
  </bookViews>
  <sheets>
    <sheet name="Anleitung" sheetId="1" r:id="rId1"/>
    <sheet name="Projektgesuch" sheetId="2" r:id="rId2"/>
    <sheet name="Infomodule geplant" sheetId="3" r:id="rId3"/>
    <sheet name="Excelkern Eingabe" sheetId="4" state="hidden" r:id="rId4"/>
    <sheet name="Berichterstattung" sheetId="5" r:id="rId5"/>
    <sheet name="Infomodule durchgeführt" sheetId="6" r:id="rId6"/>
    <sheet name="Excelkern Bericht" sheetId="7" state="hidden" r:id="rId7"/>
    <sheet name="Auswahlmenu" sheetId="8" state="hidden" r:id="rId8"/>
  </sheets>
  <definedNames>
    <definedName name="_xlnm.Print_Area" localSheetId="0">'Anleitung'!$A$1:$C$58</definedName>
    <definedName name="_xlnm.Print_Area" localSheetId="4">'Berichterstattung'!$A$1:$Q$179</definedName>
    <definedName name="_xlnm.Print_Area" localSheetId="5">'Infomodule durchgeführt'!$A$1:$M$71</definedName>
    <definedName name="_xlnm.Print_Area" localSheetId="2">'Infomodule geplant'!$A$1:$N$63</definedName>
    <definedName name="_xlnm.Print_Area" localSheetId="1">'Projektgesuch'!$A$1:$Q$137</definedName>
    <definedName name="_xlnm.Print_Titles" localSheetId="5">'Infomodule durchgeführt'!$17:$21</definedName>
    <definedName name="_xlnm.Print_Titles" localSheetId="2">'Infomodule geplant'!$19:$20</definedName>
    <definedName name="x">'Infomodule geplant'!$C$19:$C$20</definedName>
  </definedNames>
  <calcPr fullCalcOnLoad="1"/>
</workbook>
</file>

<file path=xl/sharedStrings.xml><?xml version="1.0" encoding="utf-8"?>
<sst xmlns="http://schemas.openxmlformats.org/spreadsheetml/2006/main" count="618" uniqueCount="355">
  <si>
    <t>Trägerschaft</t>
  </si>
  <si>
    <t>Unterschrift</t>
  </si>
  <si>
    <t>ja</t>
  </si>
  <si>
    <t>nein</t>
  </si>
  <si>
    <t>Auswahl</t>
  </si>
  <si>
    <t>Name, Vorname</t>
  </si>
  <si>
    <t>Neueingabe</t>
  </si>
  <si>
    <t>%</t>
  </si>
  <si>
    <r>
      <t xml:space="preserve">Projektname </t>
    </r>
    <r>
      <rPr>
        <sz val="8"/>
        <rFont val="Arial"/>
        <family val="2"/>
      </rPr>
      <t>(max. 60 Zeichen)</t>
    </r>
  </si>
  <si>
    <t>x</t>
  </si>
  <si>
    <t>Kreuz</t>
  </si>
  <si>
    <t>Andere, welche</t>
  </si>
  <si>
    <t>Gesamte Bevölkerung</t>
  </si>
  <si>
    <t>Personen mit Migrationshintergrund</t>
  </si>
  <si>
    <t>Erwachsene</t>
  </si>
  <si>
    <t>Senior/innen</t>
  </si>
  <si>
    <t>Herkunft</t>
  </si>
  <si>
    <t>Geschlecht</t>
  </si>
  <si>
    <t>Alter</t>
  </si>
  <si>
    <t>Aufenthaltsstatus</t>
  </si>
  <si>
    <t>Schweizer/innen</t>
  </si>
  <si>
    <t>Niederlassung C</t>
  </si>
  <si>
    <t>Jahresaufenthalt B</t>
  </si>
  <si>
    <t>Anerkannte Flüchtlinge</t>
  </si>
  <si>
    <t>Vorläufige Aufnahme F</t>
  </si>
  <si>
    <t>Asylsuchende N</t>
  </si>
  <si>
    <t>Herr</t>
  </si>
  <si>
    <t>Frau</t>
  </si>
  <si>
    <t>Website:</t>
  </si>
  <si>
    <t>Name Trägerschaft:</t>
  </si>
  <si>
    <t>Name:</t>
  </si>
  <si>
    <t>Vorname:</t>
  </si>
  <si>
    <t>Strasse + Nummer:</t>
  </si>
  <si>
    <t>PLZ:</t>
  </si>
  <si>
    <t>Ort:</t>
  </si>
  <si>
    <t>Tel. direkt:</t>
  </si>
  <si>
    <t>Mobile:</t>
  </si>
  <si>
    <t>Email:</t>
  </si>
  <si>
    <t>Beratung</t>
  </si>
  <si>
    <t>Strassenverkehr</t>
  </si>
  <si>
    <t>Mietrecht</t>
  </si>
  <si>
    <t>Berufsbildung in der Schweiz</t>
  </si>
  <si>
    <t>Schulden? Clever mit wenig Geld umgehen</t>
  </si>
  <si>
    <t>Rund um die Familie</t>
  </si>
  <si>
    <t>Gesundheit und Alter</t>
  </si>
  <si>
    <t>Sucht und Migration</t>
  </si>
  <si>
    <t>Tel direkt:</t>
  </si>
  <si>
    <t>Flyer</t>
  </si>
  <si>
    <t>Inserate</t>
  </si>
  <si>
    <t>Mailversand</t>
  </si>
  <si>
    <t xml:space="preserve">Plakate </t>
  </si>
  <si>
    <t>Radio</t>
  </si>
  <si>
    <r>
      <t xml:space="preserve">Netzwerk: </t>
    </r>
    <r>
      <rPr>
        <i/>
        <sz val="10"/>
        <color indexed="23"/>
        <rFont val="Arial"/>
        <family val="2"/>
      </rPr>
      <t>Mit wem?</t>
    </r>
  </si>
  <si>
    <r>
      <t xml:space="preserve">Mündlich: </t>
    </r>
    <r>
      <rPr>
        <i/>
        <sz val="10"/>
        <color indexed="23"/>
        <rFont val="Arial"/>
        <family val="2"/>
      </rPr>
      <t>Wo, wann?</t>
    </r>
  </si>
  <si>
    <t>Mündliche Befragung der Teilnehmenden</t>
  </si>
  <si>
    <t>Interne Evaluation</t>
  </si>
  <si>
    <t>Externe Evaluation</t>
  </si>
  <si>
    <t>Institution</t>
  </si>
  <si>
    <r>
      <rPr>
        <b/>
        <sz val="10"/>
        <rFont val="Arial"/>
        <family val="2"/>
      </rPr>
      <t>Trägerschaft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(Adresse für Schriftverkehr und Vertrag)</t>
    </r>
  </si>
  <si>
    <r>
      <rPr>
        <b/>
        <sz val="10"/>
        <rFont val="Arial"/>
        <family val="2"/>
      </rPr>
      <t>Kontaktperson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(falls abweichend)</t>
    </r>
  </si>
  <si>
    <t>Auf welche Art sichern Sie, dass Sie Ihre Zielgruppe erreichen?</t>
  </si>
  <si>
    <t>Wie machen Sie auf das Angebot / das Projekt aufmerksam?</t>
  </si>
  <si>
    <t>Mit welchen Institutionen oder Partnern vernetzen Sie sich?</t>
  </si>
  <si>
    <t>Wie beteiligen Sie diese?</t>
  </si>
  <si>
    <t>Schriftliche Befragung der Teilnehmenden</t>
  </si>
  <si>
    <t>Name</t>
  </si>
  <si>
    <t>Lokalität</t>
  </si>
  <si>
    <t>Adresse</t>
  </si>
  <si>
    <t>Referent/in</t>
  </si>
  <si>
    <t>Welche Optimierungen bzw. Veränderungen planen Sie aufgrund Ihrer Erfahrungen aus dem Vorjahr?</t>
  </si>
  <si>
    <r>
      <t xml:space="preserve">Trägerschaft </t>
    </r>
    <r>
      <rPr>
        <sz val="8"/>
        <rFont val="Arial"/>
        <family val="2"/>
      </rPr>
      <t>(aus Kontakt)</t>
    </r>
  </si>
  <si>
    <r>
      <t xml:space="preserve">Geschätzte Anzahl TN </t>
    </r>
    <r>
      <rPr>
        <sz val="10"/>
        <rFont val="Arial"/>
        <family val="2"/>
      </rPr>
      <t>(erfolgt automatisch)</t>
    </r>
  </si>
  <si>
    <r>
      <t xml:space="preserve">Zusätzliche Merkmale </t>
    </r>
    <r>
      <rPr>
        <sz val="10"/>
        <rFont val="Arial"/>
        <family val="2"/>
      </rPr>
      <t>(z.B. Fachpersonen)</t>
    </r>
  </si>
  <si>
    <t>Projektno</t>
  </si>
  <si>
    <t>Projektname</t>
  </si>
  <si>
    <t>Förderbereich</t>
  </si>
  <si>
    <t>Anrede</t>
  </si>
  <si>
    <t>Vorname</t>
  </si>
  <si>
    <t>Strasse + Nr</t>
  </si>
  <si>
    <t>PLZ</t>
  </si>
  <si>
    <t>Ort</t>
  </si>
  <si>
    <t>Tel direkt</t>
  </si>
  <si>
    <t>Mobile</t>
  </si>
  <si>
    <t>Email</t>
  </si>
  <si>
    <t>Website</t>
  </si>
  <si>
    <t>Name Kontakt</t>
  </si>
  <si>
    <t>Vorname Kontakt</t>
  </si>
  <si>
    <t>Tel Kontakt</t>
  </si>
  <si>
    <t>Mobile Kontakt</t>
  </si>
  <si>
    <t>Email Kontakt</t>
  </si>
  <si>
    <t>Anrede Kontakt</t>
  </si>
  <si>
    <t>Ausgangslage</t>
  </si>
  <si>
    <t>Zielsetzung</t>
  </si>
  <si>
    <t>Durchführung</t>
  </si>
  <si>
    <t>Andere 1</t>
  </si>
  <si>
    <t>Welche 1</t>
  </si>
  <si>
    <t>Andere 2</t>
  </si>
  <si>
    <t>Welche 2</t>
  </si>
  <si>
    <t>Andere 3</t>
  </si>
  <si>
    <t>Welche 3</t>
  </si>
  <si>
    <t>Andere 4</t>
  </si>
  <si>
    <t>Welche 4</t>
  </si>
  <si>
    <t>Andere 5</t>
  </si>
  <si>
    <t>Welche 5</t>
  </si>
  <si>
    <t>Andere 6</t>
  </si>
  <si>
    <t>Welche 6</t>
  </si>
  <si>
    <t>Andere 7</t>
  </si>
  <si>
    <t>Welche 7</t>
  </si>
  <si>
    <t>Andere 8</t>
  </si>
  <si>
    <t>Welche 8</t>
  </si>
  <si>
    <r>
      <t xml:space="preserve">3. Zielgruppen </t>
    </r>
    <r>
      <rPr>
        <sz val="10"/>
        <rFont val="Arial"/>
        <family val="2"/>
      </rPr>
      <t>(Bitte Zutreffendes ankreuzen - Mehrfachnennungen sind möglich)</t>
    </r>
  </si>
  <si>
    <t>5. Qualifikationen und Erfahrungen</t>
  </si>
  <si>
    <t xml:space="preserve">6. Öffentlichkeitsarbeit </t>
  </si>
  <si>
    <t>7. Vernetzung, Partner</t>
  </si>
  <si>
    <t>Anzahl Module</t>
  </si>
  <si>
    <t>3. Zielgruppen</t>
  </si>
  <si>
    <t>Anz TN</t>
  </si>
  <si>
    <t>TN % BS</t>
  </si>
  <si>
    <t>TN BS</t>
  </si>
  <si>
    <t>Qualifikationen Projektleitung</t>
  </si>
  <si>
    <t>Qualifikation Mitarbeitende</t>
  </si>
  <si>
    <t>Vernetzung, Partner</t>
  </si>
  <si>
    <t>8. Auswertung</t>
  </si>
  <si>
    <t>9. Indikatoren</t>
  </si>
  <si>
    <t>Erkenntnisse Vorjahr</t>
  </si>
  <si>
    <t>Mündlich: Wo, wann?</t>
  </si>
  <si>
    <t>Mündlich</t>
  </si>
  <si>
    <t>Netzwerk: Mit wem?</t>
  </si>
  <si>
    <t>Netzwerk</t>
  </si>
  <si>
    <r>
      <t xml:space="preserve">Uhrzeit </t>
    </r>
    <r>
      <rPr>
        <sz val="8"/>
        <rFont val="Arial Narrow"/>
        <family val="2"/>
      </rPr>
      <t>(xx.xx)</t>
    </r>
  </si>
  <si>
    <t>Geschätzte Teilnehmende absolut:</t>
  </si>
  <si>
    <t xml:space="preserve">Förderbereich Informationsmodule </t>
  </si>
  <si>
    <t>Datum</t>
  </si>
  <si>
    <t>TN geplant</t>
  </si>
  <si>
    <t>Bemerkung:</t>
  </si>
  <si>
    <t>Informationsmodule</t>
  </si>
  <si>
    <t>Ort der Veranstaltung</t>
  </si>
  <si>
    <t>1)</t>
  </si>
  <si>
    <t>2)</t>
  </si>
  <si>
    <t>Kontrollieren Sie deshalb am Schluss nochmals alle Blätter.</t>
  </si>
  <si>
    <t>Jugendliche/Junge Erwachsene</t>
  </si>
  <si>
    <t>Frauen/Mütter</t>
  </si>
  <si>
    <t>Männer/Väter</t>
  </si>
  <si>
    <t>Neu Zugezogene</t>
  </si>
  <si>
    <t>Traumatisierte Personen</t>
  </si>
  <si>
    <t>Andere Zielgruppen</t>
  </si>
  <si>
    <t>Integrationsdatenbank</t>
  </si>
  <si>
    <t>Soziale Netzwerke (Facebook, Twitter etc)</t>
  </si>
  <si>
    <t>Freundschaft – Liebe – Ehe!</t>
  </si>
  <si>
    <t>Anleitung Infomodule</t>
  </si>
  <si>
    <t xml:space="preserve">Wir möchten Ort, Zeit und Referent/in der Informationsmodule im Voraus wissen. </t>
  </si>
  <si>
    <t>Familien</t>
  </si>
  <si>
    <t>Kinder</t>
  </si>
  <si>
    <t>Mündliche Befragung der Referierenden</t>
  </si>
  <si>
    <t>Schriftliche Befragung der Referierenden</t>
  </si>
  <si>
    <t>10. Erkenntnisse</t>
  </si>
  <si>
    <t>Informationsmodule GGG</t>
  </si>
  <si>
    <t>2 Aktivitäten</t>
  </si>
  <si>
    <t>2. Vereinsaktivitäten</t>
  </si>
  <si>
    <t>Eine Liebe, zwei Kulturen</t>
  </si>
  <si>
    <t>Älter werden in Basel - Pro Senectute</t>
  </si>
  <si>
    <t>Für Infomodule braucht es kein Budgetformular.</t>
  </si>
  <si>
    <t>geplant</t>
  </si>
  <si>
    <t>Anz TN gesamt</t>
  </si>
  <si>
    <r>
      <t xml:space="preserve">Datum </t>
    </r>
    <r>
      <rPr>
        <sz val="8"/>
        <rFont val="Arial Narrow"/>
        <family val="2"/>
      </rPr>
      <t>(xx.xx.xx)</t>
    </r>
  </si>
  <si>
    <t>Geschätzte Teilnehmende in Prozent:</t>
  </si>
  <si>
    <t>TN effektiv</t>
  </si>
  <si>
    <t>effektiv</t>
  </si>
  <si>
    <t>Differenz</t>
  </si>
  <si>
    <t xml:space="preserve">   Differenz</t>
  </si>
  <si>
    <t xml:space="preserve">effektiv </t>
  </si>
  <si>
    <t>Minimale Anz TN BS / Modul</t>
  </si>
  <si>
    <t>Anzahl TN BS gesamt</t>
  </si>
  <si>
    <t>ja, bitte kommentieren</t>
  </si>
  <si>
    <t>Gibt es Abweichungen bei der Auswertung</t>
  </si>
  <si>
    <t>Gibt es Abweichungen bei den Vereinsaktivitäten?</t>
  </si>
  <si>
    <t>Gibt es Abweichungen bei den Zielgruppen?</t>
  </si>
  <si>
    <t>Gibt es Abweichungen bei der Vernetzung / den Partnern?</t>
  </si>
  <si>
    <t>Gibt es Abweichungen zu den geplanten Optimierungen?</t>
  </si>
  <si>
    <t>Andere</t>
  </si>
  <si>
    <t xml:space="preserve">Bitte Angaben zu durchgeführten Informationsmodule ergänzen und/oder korrigieren und am Schluss des Formulars kommentieren! </t>
  </si>
  <si>
    <t>ja, bitte kommentieren!</t>
  </si>
  <si>
    <t>Gibt es Abweichungen bei der Anzahl Teilnehmender?</t>
  </si>
  <si>
    <r>
      <t xml:space="preserve">3. Zielgruppen </t>
    </r>
    <r>
      <rPr>
        <b/>
        <i/>
        <sz val="10"/>
        <color indexed="30"/>
        <rFont val="Arial"/>
        <family val="2"/>
      </rPr>
      <t>Bitte Änderungen korrigieren durch Überschreiben der grauen Felder und kommentieren!</t>
    </r>
  </si>
  <si>
    <t>Gab es gegenüber der Projekteingabe Änderungen an der Auswahl und/oder der Anzahl der durchgeführten Informationsmodule?</t>
  </si>
  <si>
    <t>Gibt es Abweichungen bei der Öffentlichkeitsarbeit?</t>
  </si>
  <si>
    <t>teilweise</t>
  </si>
  <si>
    <t>Haben Sie die Indikatoren erfüllt? Bitte kommentieren Sie!</t>
  </si>
  <si>
    <t>Welche Optimierungen bzw. Veränderungen planten Sie aufgrund Ihrer Erfahrungen aus dem Vorjahr?</t>
  </si>
  <si>
    <t>Paralleleingabe BL</t>
  </si>
  <si>
    <t>Anz Module BL</t>
  </si>
  <si>
    <t>Rechtsform</t>
  </si>
  <si>
    <t>Vereinsaktivitäten</t>
  </si>
  <si>
    <t>TN %  BL &amp; Andere</t>
  </si>
  <si>
    <t>TN BL &amp; Andere</t>
  </si>
  <si>
    <t>4. Sprache</t>
  </si>
  <si>
    <t>Andere Auswertung 1</t>
  </si>
  <si>
    <t>Welche andere Auswertung 1</t>
  </si>
  <si>
    <t>Andere Auswertung 2</t>
  </si>
  <si>
    <t>Welche andere Auswertung 2</t>
  </si>
  <si>
    <t>Andere Auswertung 3</t>
  </si>
  <si>
    <t>Welche andere Auswertung 3</t>
  </si>
  <si>
    <t>Welche andere Öffentlichkeitsarbeit</t>
  </si>
  <si>
    <t>Andere Öffentlichkeitsarbeit</t>
  </si>
  <si>
    <t>Andere Zielgruppen 1</t>
  </si>
  <si>
    <t>Welche andere Zielgruppen 1</t>
  </si>
  <si>
    <t>Andere Zielgruppen 2</t>
  </si>
  <si>
    <t>Welche andere Zielgruppen 2</t>
  </si>
  <si>
    <t>Anzahl TN gesamt</t>
  </si>
  <si>
    <t>% Teilnehmende BS</t>
  </si>
  <si>
    <t>Anz. Module</t>
  </si>
  <si>
    <t>Anz. TN gesamt</t>
  </si>
  <si>
    <t>Anz. TN BS gesamt</t>
  </si>
  <si>
    <t>Minimale Anz. TN BS pro Modul</t>
  </si>
  <si>
    <t>Ø Anz. TN BS pro Modul</t>
  </si>
  <si>
    <t>Ø Anz. TN Gesamt pro Modul</t>
  </si>
  <si>
    <t>10. Indikatoren</t>
  </si>
  <si>
    <t>11. Erkenntnisse</t>
  </si>
  <si>
    <t>Anzahl Teilnehmende</t>
  </si>
  <si>
    <t>Abweichung Durchführung</t>
  </si>
  <si>
    <t>Abweichungen Durchführung welche</t>
  </si>
  <si>
    <t>Abweichung Vereinsaktivitäten</t>
  </si>
  <si>
    <t>Abweichungen Vereinsaktivitäten welche</t>
  </si>
  <si>
    <t>Abweichung Zielgruppen</t>
  </si>
  <si>
    <t>Abweichungen Zielgruppen welche</t>
  </si>
  <si>
    <t>Abweichung Sprachen</t>
  </si>
  <si>
    <t>Andere Sprache 1</t>
  </si>
  <si>
    <t>Andere Sprache 2</t>
  </si>
  <si>
    <t>Andere Sprache 3</t>
  </si>
  <si>
    <t>Abweichungen Sprachen welche</t>
  </si>
  <si>
    <t>Abweichung Mitarbeitende</t>
  </si>
  <si>
    <t>Abweichungen Mitarbeitende welche</t>
  </si>
  <si>
    <t>Abweichung Öffentlichkeitsarbeit</t>
  </si>
  <si>
    <t>Abweichungen Öffentlichkeitsarbeit welche</t>
  </si>
  <si>
    <t>Abweichung Vernetzung</t>
  </si>
  <si>
    <t>Abweichungen Vernetzung welche</t>
  </si>
  <si>
    <t>Abweichung Auswertung</t>
  </si>
  <si>
    <t>Abweichungen Auswertung welche</t>
  </si>
  <si>
    <t>9 Anzahl Teilnehmende</t>
  </si>
  <si>
    <t>Abweichung Teilnehmende</t>
  </si>
  <si>
    <t>Abweichungen Teilnehmende welche</t>
  </si>
  <si>
    <t>Indikatoren erfüllt</t>
  </si>
  <si>
    <t>Kommentar Indikatoren</t>
  </si>
  <si>
    <t>Abweichung Module</t>
  </si>
  <si>
    <t>Abweichungen Module welche</t>
  </si>
  <si>
    <t>Projekteingabe</t>
  </si>
  <si>
    <t>Infomodule geplant</t>
  </si>
  <si>
    <t>Zur Eingabe eines Projektes müssen folgende Tabellenblätter ausgefüllt werden (grün):</t>
  </si>
  <si>
    <t>Berichterstattung</t>
  </si>
  <si>
    <t>Infomodule durchgeführt</t>
  </si>
  <si>
    <t>Zur Berichterstattung müssen folgende Tabellenblätter ausgefüllt werden (gelb):</t>
  </si>
  <si>
    <t>Nur die grau umrandeten Felder sind auszufüllen - die gelben und blauen werden automatisch berechnet.</t>
  </si>
  <si>
    <t>Die grauen Felder enthalten Ihren Text aus der Projekteingabe. Sie können diese überschreiben, falls nötig.</t>
  </si>
  <si>
    <t>Einige Berechnungen werden erst gemacht, wenn das Tabellenblatt "Infomodule geplant" ausgefüllt ist.</t>
  </si>
  <si>
    <t>Einige Berechnungen werden erst gemacht, wenn das Tabellenblatt "Infomodule durchgeführt" ausgefüllt ist.</t>
  </si>
  <si>
    <t>Verändern Sie die Projekteingabe nicht mehr, nachdem Sie das Projekt eingegeben haben!</t>
  </si>
  <si>
    <t>Zuerst Tabellenblatt "Infomodule durchgeführt" ausfüllen!</t>
  </si>
  <si>
    <t>And Indik. 1</t>
  </si>
  <si>
    <t>Anderer Indikator 1</t>
  </si>
  <si>
    <t>And Indik. 2</t>
  </si>
  <si>
    <t>Anderer Indikator 2</t>
  </si>
  <si>
    <t>And Indik. 3</t>
  </si>
  <si>
    <t>Anderer Indikator 3</t>
  </si>
  <si>
    <t>And Indik. 4</t>
  </si>
  <si>
    <t>Anderer Indikator 4</t>
  </si>
  <si>
    <t>And Indik. 5</t>
  </si>
  <si>
    <t>Anderer Indikator 5</t>
  </si>
  <si>
    <t>And Indik. 6</t>
  </si>
  <si>
    <t>Anderer Indikator 6</t>
  </si>
  <si>
    <t>Indik. Aktivitäten</t>
  </si>
  <si>
    <t>Indikator Aktivitäten</t>
  </si>
  <si>
    <t>Indik. Teilnehmende</t>
  </si>
  <si>
    <t>Indikator Teilnehmende</t>
  </si>
  <si>
    <t>Indik. Mündliche Befragung TN</t>
  </si>
  <si>
    <t>Indikator Mündliche Befragung TN</t>
  </si>
  <si>
    <t>Indik. Schriftliche Befragung TN</t>
  </si>
  <si>
    <t>Indikator Schriftliche Befragung TN</t>
  </si>
  <si>
    <t>Indik. Mündliche Befragung Kursleitung</t>
  </si>
  <si>
    <t>Indikator Mündliche Befragung Kursleitung</t>
  </si>
  <si>
    <t>Indik. Schriftliche Befragung Kursleitung</t>
  </si>
  <si>
    <t>Indikator Schriftliche Befragung Kursleitung</t>
  </si>
  <si>
    <t>Indik. Interne Evaluation</t>
  </si>
  <si>
    <t>Indikator Interne Evaluation</t>
  </si>
  <si>
    <t>Indik. Externe Evaluation</t>
  </si>
  <si>
    <t>Indikator Externe Evaluation</t>
  </si>
  <si>
    <t>Abweichung Erkenntnisse</t>
  </si>
  <si>
    <t>Abweichungen Erkenntnisse welche</t>
  </si>
  <si>
    <t xml:space="preserve">Die Projekteingabe und die Berichterstattung sind im selben File. </t>
  </si>
  <si>
    <t>Die grün unterlegten Tabellen sind für die Projekteingabe, die gelben für die Berichterstattung.</t>
  </si>
  <si>
    <t>Die Berichterstattungsformulare beziehen sich auf die Projekteingabe. Sie können dort Änderungen registrieren und kommentieren.</t>
  </si>
  <si>
    <t>Parallele Eingabe im Kanton Basel-Stadt?</t>
  </si>
  <si>
    <t>Parallele Finanzierung durch Kanton Basel-Stadt?</t>
  </si>
  <si>
    <t xml:space="preserve">Falls ja, Anzahl Module BS: </t>
  </si>
  <si>
    <t>Baselland:</t>
  </si>
  <si>
    <t>Basel-Stadt &amp; Übrige:</t>
  </si>
  <si>
    <t>1. Kontakt</t>
  </si>
  <si>
    <t>Welche weiteren Aktivitäten führt Ihr Verein durch, um die Integration seiner Mitglieder zu unterstützen?</t>
  </si>
  <si>
    <t xml:space="preserve">4. Öffentlichkeitsarbeit </t>
  </si>
  <si>
    <t>5. Vernetzung, Partner</t>
  </si>
  <si>
    <r>
      <t xml:space="preserve">6. Auswertung   </t>
    </r>
    <r>
      <rPr>
        <sz val="10"/>
        <rFont val="Arial"/>
        <family val="2"/>
      </rPr>
      <t>Wie wird die Wirkung Ihres Projekts erfasst und überprüft?</t>
    </r>
  </si>
  <si>
    <r>
      <t xml:space="preserve">7. Indikatoren   </t>
    </r>
    <r>
      <rPr>
        <sz val="10"/>
        <rFont val="Arial"/>
        <family val="2"/>
      </rPr>
      <t>Wie überprüfen Sie das Erreichen der Projektziele?</t>
    </r>
  </si>
  <si>
    <t>8. Wichtige Erkenntnisse aus dem Vorjahr</t>
  </si>
  <si>
    <r>
      <t xml:space="preserve">1. Kontakt  </t>
    </r>
    <r>
      <rPr>
        <b/>
        <sz val="12"/>
        <color indexed="3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Bitte Änderungen korrigieren durch Überschreiben der grauen Felder!</t>
    </r>
  </si>
  <si>
    <r>
      <t xml:space="preserve">6. Auswertung   </t>
    </r>
    <r>
      <rPr>
        <sz val="10"/>
        <rFont val="Arial"/>
        <family val="2"/>
      </rPr>
      <t xml:space="preserve">Wie wird die Wirkung Ihres Projekts erfasst und überprüft?
</t>
    </r>
    <r>
      <rPr>
        <b/>
        <i/>
        <sz val="10"/>
        <color indexed="30"/>
        <rFont val="Arial"/>
        <family val="2"/>
      </rPr>
      <t>Bitte Änderungen korrigieren durch Überschreiben der grauen Felder und kommentieren!</t>
    </r>
  </si>
  <si>
    <t>7. Anzahl Teilnehmende</t>
  </si>
  <si>
    <r>
      <t xml:space="preserve">8. Indikatoren aus Projekteingabe   </t>
    </r>
    <r>
      <rPr>
        <sz val="10"/>
        <rFont val="Arial"/>
        <family val="2"/>
      </rPr>
      <t>Wie überprüfen Sie das Erreichen der Projektziele?</t>
    </r>
  </si>
  <si>
    <t>9. Wichtige Erkenntnisse aus dem Vorjahr</t>
  </si>
  <si>
    <t>Anzahl TN BL gesamt</t>
  </si>
  <si>
    <t>Minimale Anzahl TN BL pro Modul</t>
  </si>
  <si>
    <t>Ø Anzahl TN BL pro Modul</t>
  </si>
  <si>
    <t>% Teilnehmende Basel-Landschaft</t>
  </si>
  <si>
    <t>Der Ausländerdienst ald</t>
  </si>
  <si>
    <t>Leben und Wohnen in der Region Basel</t>
  </si>
  <si>
    <t>Schule, Bildung und Beruf</t>
  </si>
  <si>
    <t>Schulsystem Volksschulen Kanton BL</t>
  </si>
  <si>
    <t>Gleichstellung von Frauen und Männern</t>
  </si>
  <si>
    <t>Schwangerschaft und Beziehung</t>
  </si>
  <si>
    <t>Sozialversicherung und Sozialhilfe</t>
  </si>
  <si>
    <t>Gut, gesund und günstig ernähren</t>
  </si>
  <si>
    <t>Migration und psychische Gesundheit I</t>
  </si>
  <si>
    <t>Migration und psychische Gesundheit II</t>
  </si>
  <si>
    <t>Ausländer- und Asylrecht</t>
  </si>
  <si>
    <t>Informationen zum Aufenthaltsrecht</t>
  </si>
  <si>
    <t>Schutz vor Diskriminierung</t>
  </si>
  <si>
    <t>Stopp Rassismus - Beratungsstelle</t>
  </si>
  <si>
    <t>Zahngesundheit von Kleinkindern</t>
  </si>
  <si>
    <t>Gesundheitswegweiser Schweiz</t>
  </si>
  <si>
    <t>davon TN BL</t>
  </si>
  <si>
    <t>Minimale Anz TN BL / Modul</t>
  </si>
  <si>
    <t>Ø Anzahl TN BL / pro Modul</t>
  </si>
  <si>
    <r>
      <t xml:space="preserve">Andere </t>
    </r>
    <r>
      <rPr>
        <sz val="9"/>
        <rFont val="Arial"/>
        <family val="2"/>
      </rPr>
      <t>(Bitte beschreiben; nur nach Absprache mit Projektverantwortlichen des Fachbereichs Integration)</t>
    </r>
  </si>
  <si>
    <t>Projektgesuch</t>
  </si>
  <si>
    <t>Informationsmodule geplant</t>
  </si>
  <si>
    <t>Informationsmodule durchgeführt</t>
  </si>
  <si>
    <t>Diese Projekteingabe bezieht sich auf den Förderbereich "Informationsmodule".</t>
  </si>
  <si>
    <t>Mit der Tabulatortaste           springen Sie direkt auf die auszufüllenden Felder.</t>
  </si>
  <si>
    <t>Falls Sie auch in Basel-Stadt eingeben, bitte nur angeben wieviele Module, aber nicht aufzählen!</t>
  </si>
  <si>
    <r>
      <rPr>
        <b/>
        <sz val="10"/>
        <rFont val="Arial"/>
        <family val="2"/>
      </rPr>
      <t>Trägerschaft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(Adresse für Schriftverkehr
 und Vertrag)</t>
    </r>
  </si>
  <si>
    <r>
      <t xml:space="preserve">Wohnkanton </t>
    </r>
    <r>
      <rPr>
        <sz val="10"/>
        <rFont val="Arial"/>
        <family val="2"/>
      </rPr>
      <t>(Bitte geschätzten Anteil (%) Teilnehmende angeben, falls vorhanden aufgrund Erfahrung im Vorjahr.)</t>
    </r>
  </si>
  <si>
    <t>Andere, welche?</t>
  </si>
  <si>
    <t>Leer lassen!</t>
  </si>
  <si>
    <t>Leerstelle? - Berufsintegration - Lehrstelle!</t>
  </si>
  <si>
    <t>Deutsch für Erwachsene in der Region BS</t>
  </si>
  <si>
    <t>Die Kantonsbibliothek Baselland</t>
  </si>
  <si>
    <t>Für die übrigen Förderbereiche "Information und Beratung", "Frühe Kindheit" und "Zusammenleben" gibt es ein eigenes Formular.</t>
  </si>
  <si>
    <t>Jugenddienst Polizei BL</t>
  </si>
  <si>
    <t>Projekteingabe und Berichterstattung 2020</t>
  </si>
  <si>
    <t xml:space="preserve">Für Termine, die noch nicht bekannt sind, bitten wir Sie, dies bis spätestens 30. Juni 2020 mit dem ergänzten Formular nachzureichen. </t>
  </si>
  <si>
    <r>
      <t xml:space="preserve">Schicken Sie die Projekteingabe bis am </t>
    </r>
    <r>
      <rPr>
        <b/>
        <sz val="10"/>
        <rFont val="Arial"/>
        <family val="2"/>
      </rPr>
      <t>30. September 2019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 E-Mail und in Print Version</t>
    </r>
    <r>
      <rPr>
        <sz val="10"/>
        <rFont val="Arial"/>
        <family val="2"/>
      </rPr>
      <t xml:space="preserve"> mit Unterschrift an «Fachbereich Integration» (siehe Richtlinien). </t>
    </r>
  </si>
  <si>
    <r>
      <t xml:space="preserve">Schicken Sie die Berichterstattung bis am </t>
    </r>
    <r>
      <rPr>
        <b/>
        <sz val="10"/>
        <rFont val="Arial"/>
        <family val="2"/>
      </rPr>
      <t>28. Februar 2021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 E-Mail und in Print Version</t>
    </r>
    <r>
      <rPr>
        <sz val="10"/>
        <rFont val="Arial"/>
        <family val="2"/>
      </rPr>
      <t xml:space="preserve"> mit Unterschrift an «Fachbereich Integration» (siehe Richtlinien). </t>
    </r>
  </si>
  <si>
    <t>Informationsveranstaltungen gemäss Modulkatalog BL 2020</t>
  </si>
  <si>
    <t>Abfall, Energie und Trinkwasser</t>
  </si>
  <si>
    <t>Die Gesundheit von Kindern fördern</t>
  </si>
  <si>
    <t>Gesundheit unserer Kinder/Jugendlichen</t>
  </si>
  <si>
    <t>Informationsveranstaltungen gemäss Modul-Katalog BL 2020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</si>
</sst>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%"/>
    <numFmt numFmtId="177" formatCode="0.0"/>
    <numFmt numFmtId="178" formatCode="&quot;Fr.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.\-"/>
    <numFmt numFmtId="184" formatCode="#,##0_ ;[Red]\-#,##0\ "/>
    <numFmt numFmtId="185" formatCode="#,##0.00_ ;[Red]\-#,##0.00\ "/>
    <numFmt numFmtId="186" formatCode="#,##0;\-;\-;"/>
    <numFmt numFmtId="187" formatCode="#,##0.00;\-;\-#,##0.00"/>
    <numFmt numFmtId="188" formatCode="#,##0.00;\-#,##0.00;\-\)"/>
    <numFmt numFmtId="189" formatCode="#,##0.00;\-#,##0.00;\-\ \ \ \ \ \ "/>
    <numFmt numFmtId="190" formatCode="mmm\ yyyy"/>
    <numFmt numFmtId="191" formatCode="[$-807]dddd\,\ d\.\ mmmm\ yyyy"/>
    <numFmt numFmtId="192" formatCode="dd/mm/yy;@"/>
    <numFmt numFmtId="193" formatCode="dd/mm/yyyy;@"/>
    <numFmt numFmtId="194" formatCode="0.0000000%"/>
    <numFmt numFmtId="195" formatCode="[Green]\ 0;[Red]\-0"/>
    <numFmt numFmtId="196" formatCode="[Green]\ 0.0;[Red]\-0.0"/>
    <numFmt numFmtId="197" formatCode="[Blue]\ 0;[Red]\-0"/>
    <numFmt numFmtId="198" formatCode="[Blue]\ 0.0;[Red]\-0.0"/>
    <numFmt numFmtId="199" formatCode="h/mm&quot; Uhr&quot;;@"/>
    <numFmt numFmtId="200" formatCode="h/mm&quot; h&quot;;@"/>
    <numFmt numFmtId="201" formatCode="00.00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1"/>
      <name val="Arial"/>
      <family val="2"/>
    </font>
    <font>
      <sz val="8"/>
      <name val="Wingdings 3"/>
      <family val="1"/>
    </font>
    <font>
      <b/>
      <sz val="8"/>
      <name val="Wingdings 3"/>
      <family val="1"/>
    </font>
    <font>
      <sz val="9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sz val="9"/>
      <color indexed="55"/>
      <name val="Arial"/>
      <family val="2"/>
    </font>
    <font>
      <b/>
      <sz val="10"/>
      <name val="Wingdings 3"/>
      <family val="1"/>
    </font>
    <font>
      <b/>
      <sz val="12"/>
      <color indexed="30"/>
      <name val="Arial"/>
      <family val="2"/>
    </font>
    <font>
      <b/>
      <i/>
      <sz val="10"/>
      <color indexed="3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0033CC"/>
      <name val="Arial"/>
      <family val="2"/>
    </font>
    <font>
      <b/>
      <i/>
      <sz val="10"/>
      <color rgb="FFFF0000"/>
      <name val="Arial"/>
      <family val="2"/>
    </font>
    <font>
      <b/>
      <sz val="10"/>
      <color rgb="FF0066CC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55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55"/>
      </top>
      <bottom style="thin">
        <color indexed="47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FFC000"/>
      </left>
      <right>
        <color indexed="63"/>
      </right>
      <top style="thin">
        <color rgb="FFFFC000"/>
      </top>
      <bottom style="thin">
        <color rgb="FFFFC000"/>
      </bottom>
    </border>
    <border>
      <left>
        <color indexed="63"/>
      </left>
      <right>
        <color indexed="63"/>
      </right>
      <top style="thin">
        <color rgb="FFFFC000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969696"/>
      </left>
      <right>
        <color indexed="63"/>
      </right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 style="thin">
        <color rgb="FF969696"/>
      </bottom>
    </border>
    <border>
      <left>
        <color indexed="63"/>
      </left>
      <right style="thin">
        <color rgb="FF969696"/>
      </right>
      <top style="thin">
        <color rgb="FF969696"/>
      </top>
      <bottom style="thin">
        <color rgb="FF96969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/>
    </xf>
    <xf numFmtId="1" fontId="0" fillId="34" borderId="19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4" borderId="19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12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" fillId="33" borderId="17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20" xfId="0" applyFill="1" applyBorder="1" applyAlignment="1">
      <alignment vertical="center"/>
    </xf>
    <xf numFmtId="0" fontId="13" fillId="33" borderId="0" xfId="0" applyFont="1" applyFill="1" applyAlignment="1">
      <alignment horizontal="right" vertical="center" indent="3"/>
    </xf>
    <xf numFmtId="0" fontId="1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indent="2"/>
    </xf>
    <xf numFmtId="0" fontId="11" fillId="33" borderId="0" xfId="0" applyFont="1" applyFill="1" applyAlignment="1">
      <alignment horizontal="left" vertical="center" indent="2"/>
    </xf>
    <xf numFmtId="177" fontId="0" fillId="34" borderId="19" xfId="0" applyNumberForma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9" fillId="34" borderId="21" xfId="0" applyFont="1" applyFill="1" applyBorder="1" applyAlignment="1">
      <alignment horizontal="left" vertical="center"/>
    </xf>
    <xf numFmtId="1" fontId="0" fillId="34" borderId="22" xfId="0" applyNumberForma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14" fillId="33" borderId="24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 horizontal="center"/>
    </xf>
    <xf numFmtId="0" fontId="16" fillId="33" borderId="24" xfId="0" applyFont="1" applyFill="1" applyBorder="1" applyAlignment="1">
      <alignment horizontal="center" vertical="center" wrapText="1"/>
    </xf>
    <xf numFmtId="1" fontId="0" fillId="36" borderId="0" xfId="0" applyNumberFormat="1" applyFill="1" applyAlignment="1">
      <alignment/>
    </xf>
    <xf numFmtId="192" fontId="14" fillId="33" borderId="24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Alignment="1">
      <alignment horizontal="right" vertical="center" indent="3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left" vertical="center" shrinkToFit="1"/>
      <protection/>
    </xf>
    <xf numFmtId="0" fontId="14" fillId="33" borderId="0" xfId="0" applyFont="1" applyFill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14" fillId="33" borderId="25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top" wrapText="1"/>
    </xf>
    <xf numFmtId="0" fontId="14" fillId="33" borderId="26" xfId="0" applyFont="1" applyFill="1" applyBorder="1" applyAlignment="1" applyProtection="1">
      <alignment horizontal="left" vertical="center" shrinkToFit="1"/>
      <protection/>
    </xf>
    <xf numFmtId="192" fontId="14" fillId="33" borderId="26" xfId="0" applyNumberFormat="1" applyFont="1" applyFill="1" applyBorder="1" applyAlignment="1" applyProtection="1">
      <alignment horizontal="center" vertical="center"/>
      <protection/>
    </xf>
    <xf numFmtId="2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 applyProtection="1">
      <alignment vertical="center"/>
      <protection/>
    </xf>
    <xf numFmtId="0" fontId="15" fillId="38" borderId="0" xfId="0" applyFont="1" applyFill="1" applyBorder="1" applyAlignment="1" applyProtection="1">
      <alignment horizontal="center" vertical="center" wrapText="1"/>
      <protection/>
    </xf>
    <xf numFmtId="0" fontId="14" fillId="38" borderId="0" xfId="0" applyFont="1" applyFill="1" applyBorder="1" applyAlignment="1" applyProtection="1">
      <alignment horizontal="left" vertical="center" shrinkToFit="1"/>
      <protection/>
    </xf>
    <xf numFmtId="0" fontId="14" fillId="38" borderId="0" xfId="0" applyFont="1" applyFill="1" applyAlignment="1" applyProtection="1">
      <alignment vertical="center"/>
      <protection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18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 horizontal="left" shrinkToFit="1"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indent="1"/>
    </xf>
    <xf numFmtId="0" fontId="18" fillId="33" borderId="0" xfId="0" applyFont="1" applyFill="1" applyBorder="1" applyAlignment="1">
      <alignment horizontal="right" vertical="center" inden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39" borderId="24" xfId="0" applyFont="1" applyFill="1" applyBorder="1" applyAlignment="1" applyProtection="1">
      <alignment horizontal="center" vertical="center"/>
      <protection locked="0"/>
    </xf>
    <xf numFmtId="0" fontId="14" fillId="39" borderId="24" xfId="0" applyFont="1" applyFill="1" applyBorder="1" applyAlignment="1" applyProtection="1">
      <alignment horizontal="left" vertical="center" shrinkToFit="1"/>
      <protection locked="0"/>
    </xf>
    <xf numFmtId="192" fontId="14" fillId="39" borderId="24" xfId="0" applyNumberFormat="1" applyFont="1" applyFill="1" applyBorder="1" applyAlignment="1" applyProtection="1">
      <alignment horizontal="center" vertical="center"/>
      <protection locked="0"/>
    </xf>
    <xf numFmtId="2" fontId="14" fillId="39" borderId="24" xfId="0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>
      <alignment vertical="center"/>
    </xf>
    <xf numFmtId="197" fontId="0" fillId="34" borderId="19" xfId="0" applyNumberFormat="1" applyFill="1" applyBorder="1" applyAlignment="1">
      <alignment horizontal="center" vertical="center"/>
    </xf>
    <xf numFmtId="198" fontId="0" fillId="34" borderId="19" xfId="0" applyNumberFormat="1" applyFill="1" applyBorder="1" applyAlignment="1">
      <alignment horizontal="center" vertical="center"/>
    </xf>
    <xf numFmtId="0" fontId="67" fillId="33" borderId="0" xfId="0" applyFont="1" applyFill="1" applyBorder="1" applyAlignment="1">
      <alignment vertical="center"/>
    </xf>
    <xf numFmtId="0" fontId="9" fillId="38" borderId="0" xfId="0" applyFont="1" applyFill="1" applyBorder="1" applyAlignment="1">
      <alignment horizontal="left" vertical="center"/>
    </xf>
    <xf numFmtId="0" fontId="0" fillId="38" borderId="0" xfId="0" applyFill="1" applyBorder="1" applyAlignment="1">
      <alignment vertical="center"/>
    </xf>
    <xf numFmtId="0" fontId="8" fillId="38" borderId="0" xfId="0" applyFont="1" applyFill="1" applyAlignment="1">
      <alignment vertical="center"/>
    </xf>
    <xf numFmtId="0" fontId="68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0" fillId="38" borderId="0" xfId="0" applyFill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0" fillId="40" borderId="0" xfId="0" applyFont="1" applyFill="1" applyAlignment="1">
      <alignment horizontal="center" textRotation="90" wrapText="1"/>
    </xf>
    <xf numFmtId="0" fontId="0" fillId="36" borderId="0" xfId="0" applyFill="1" applyAlignment="1">
      <alignment/>
    </xf>
    <xf numFmtId="0" fontId="0" fillId="41" borderId="0" xfId="0" applyFill="1" applyAlignment="1">
      <alignment/>
    </xf>
    <xf numFmtId="0" fontId="0" fillId="40" borderId="0" xfId="0" applyFill="1" applyAlignment="1">
      <alignment horizontal="center" textRotation="90" wrapText="1"/>
    </xf>
    <xf numFmtId="177" fontId="0" fillId="36" borderId="0" xfId="0" applyNumberFormat="1" applyFill="1" applyAlignment="1">
      <alignment/>
    </xf>
    <xf numFmtId="0" fontId="0" fillId="0" borderId="0" xfId="0" applyAlignment="1">
      <alignment/>
    </xf>
    <xf numFmtId="0" fontId="0" fillId="36" borderId="0" xfId="0" applyNumberFormat="1" applyFill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 textRotation="90" wrapText="1"/>
    </xf>
    <xf numFmtId="0" fontId="0" fillId="36" borderId="27" xfId="0" applyFill="1" applyBorder="1" applyAlignment="1">
      <alignment horizontal="center"/>
    </xf>
    <xf numFmtId="0" fontId="0" fillId="0" borderId="0" xfId="0" applyFont="1" applyFill="1" applyAlignment="1">
      <alignment horizontal="center" textRotation="90" wrapText="1"/>
    </xf>
    <xf numFmtId="0" fontId="0" fillId="0" borderId="0" xfId="0" applyFill="1" applyAlignment="1">
      <alignment horizontal="center" textRotation="90" wrapText="1"/>
    </xf>
    <xf numFmtId="0" fontId="0" fillId="42" borderId="0" xfId="0" applyFill="1" applyAlignment="1">
      <alignment horizontal="center"/>
    </xf>
    <xf numFmtId="0" fontId="0" fillId="43" borderId="0" xfId="0" applyFill="1" applyAlignment="1">
      <alignment/>
    </xf>
    <xf numFmtId="0" fontId="0" fillId="44" borderId="0" xfId="0" applyFont="1" applyFill="1" applyAlignment="1">
      <alignment horizontal="center" textRotation="90" wrapText="1"/>
    </xf>
    <xf numFmtId="0" fontId="20" fillId="0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8" borderId="0" xfId="0" applyFont="1" applyFill="1" applyAlignment="1">
      <alignment vertical="center"/>
    </xf>
    <xf numFmtId="0" fontId="6" fillId="38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0" fillId="34" borderId="19" xfId="0" applyNumberFormat="1" applyFont="1" applyFill="1" applyBorder="1" applyAlignment="1">
      <alignment horizontal="center" vertical="center"/>
    </xf>
    <xf numFmtId="0" fontId="70" fillId="38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top"/>
    </xf>
    <xf numFmtId="0" fontId="19" fillId="33" borderId="0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9" fillId="33" borderId="0" xfId="0" applyFont="1" applyFill="1" applyBorder="1" applyAlignment="1">
      <alignment horizontal="left"/>
    </xf>
    <xf numFmtId="192" fontId="14" fillId="33" borderId="0" xfId="0" applyNumberFormat="1" applyFont="1" applyFill="1" applyBorder="1" applyAlignment="1" applyProtection="1">
      <alignment horizontal="center" vertical="center"/>
      <protection/>
    </xf>
    <xf numFmtId="2" fontId="14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right" vertical="center"/>
    </xf>
    <xf numFmtId="1" fontId="14" fillId="33" borderId="24" xfId="0" applyNumberFormat="1" applyFont="1" applyFill="1" applyBorder="1" applyAlignment="1" applyProtection="1">
      <alignment horizontal="center" vertical="center"/>
      <protection locked="0"/>
    </xf>
    <xf numFmtId="201" fontId="14" fillId="33" borderId="24" xfId="0" applyNumberFormat="1" applyFont="1" applyFill="1" applyBorder="1" applyAlignment="1" applyProtection="1">
      <alignment horizontal="center" vertical="center"/>
      <protection locked="0"/>
    </xf>
    <xf numFmtId="177" fontId="0" fillId="34" borderId="0" xfId="0" applyNumberForma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 indent="3"/>
    </xf>
    <xf numFmtId="0" fontId="5" fillId="33" borderId="10" xfId="0" applyFont="1" applyFill="1" applyBorder="1" applyAlignment="1">
      <alignment vertical="center"/>
    </xf>
    <xf numFmtId="0" fontId="0" fillId="38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 indent="1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right" vertical="center" indent="3"/>
    </xf>
    <xf numFmtId="0" fontId="0" fillId="33" borderId="11" xfId="0" applyFont="1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/>
    </xf>
    <xf numFmtId="0" fontId="14" fillId="33" borderId="12" xfId="0" applyFont="1" applyFill="1" applyBorder="1" applyAlignment="1" applyProtection="1">
      <alignment horizontal="left" vertical="center" shrinkToFit="1"/>
      <protection/>
    </xf>
    <xf numFmtId="0" fontId="14" fillId="33" borderId="13" xfId="0" applyFont="1" applyFill="1" applyBorder="1" applyAlignment="1">
      <alignment/>
    </xf>
    <xf numFmtId="0" fontId="14" fillId="33" borderId="12" xfId="0" applyFont="1" applyFill="1" applyBorder="1" applyAlignment="1" applyProtection="1">
      <alignment horizontal="left" shrinkToFit="1"/>
      <protection/>
    </xf>
    <xf numFmtId="0" fontId="14" fillId="33" borderId="0" xfId="0" applyFont="1" applyFill="1" applyBorder="1" applyAlignment="1">
      <alignment vertical="center"/>
    </xf>
    <xf numFmtId="0" fontId="14" fillId="38" borderId="12" xfId="0" applyFont="1" applyFill="1" applyBorder="1" applyAlignment="1" applyProtection="1">
      <alignment horizontal="left" vertical="center" shrinkToFit="1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14" fillId="39" borderId="25" xfId="0" applyFont="1" applyFill="1" applyBorder="1" applyAlignment="1" applyProtection="1">
      <alignment horizontal="left" vertical="center" shrinkToFit="1"/>
      <protection locked="0"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left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 locked="0"/>
    </xf>
    <xf numFmtId="0" fontId="14" fillId="33" borderId="24" xfId="0" applyFont="1" applyFill="1" applyBorder="1" applyAlignment="1" applyProtection="1">
      <alignment vertical="center" shrinkToFit="1"/>
      <protection locked="0"/>
    </xf>
    <xf numFmtId="0" fontId="14" fillId="33" borderId="0" xfId="0" applyFont="1" applyFill="1" applyBorder="1" applyAlignment="1" applyProtection="1">
      <alignment vertical="center" shrinkToFi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72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/>
    </xf>
    <xf numFmtId="0" fontId="66" fillId="33" borderId="15" xfId="0" applyFont="1" applyFill="1" applyBorder="1" applyAlignment="1">
      <alignment vertical="center"/>
    </xf>
    <xf numFmtId="0" fontId="0" fillId="34" borderId="0" xfId="0" applyNumberFormat="1" applyFill="1" applyBorder="1" applyAlignment="1">
      <alignment horizontal="center" vertical="center"/>
    </xf>
    <xf numFmtId="0" fontId="66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66" fillId="33" borderId="10" xfId="0" applyFont="1" applyFill="1" applyBorder="1" applyAlignment="1">
      <alignment vertical="center"/>
    </xf>
    <xf numFmtId="1" fontId="1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vertical="center"/>
    </xf>
    <xf numFmtId="0" fontId="0" fillId="39" borderId="24" xfId="0" applyFont="1" applyFill="1" applyBorder="1" applyAlignment="1" applyProtection="1">
      <alignment horizontal="center" vertical="center"/>
      <protection/>
    </xf>
    <xf numFmtId="0" fontId="14" fillId="39" borderId="24" xfId="0" applyFont="1" applyFill="1" applyBorder="1" applyAlignment="1" applyProtection="1">
      <alignment horizontal="left" vertical="center" shrinkToFit="1"/>
      <protection/>
    </xf>
    <xf numFmtId="192" fontId="14" fillId="39" borderId="24" xfId="0" applyNumberFormat="1" applyFont="1" applyFill="1" applyBorder="1" applyAlignment="1" applyProtection="1">
      <alignment horizontal="center" vertical="center"/>
      <protection/>
    </xf>
    <xf numFmtId="2" fontId="14" fillId="39" borderId="24" xfId="0" applyNumberFormat="1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8" borderId="0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3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38" borderId="10" xfId="0" applyFont="1" applyFill="1" applyBorder="1" applyAlignment="1">
      <alignment horizontal="left" vertical="center"/>
    </xf>
    <xf numFmtId="0" fontId="24" fillId="33" borderId="30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31" xfId="0" applyBorder="1" applyAlignment="1">
      <alignment vertical="center"/>
    </xf>
    <xf numFmtId="0" fontId="8" fillId="38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4" fontId="0" fillId="34" borderId="32" xfId="0" applyNumberFormat="1" applyFill="1" applyBorder="1" applyAlignment="1">
      <alignment horizontal="left" vertical="center"/>
    </xf>
    <xf numFmtId="4" fontId="0" fillId="34" borderId="33" xfId="0" applyNumberFormat="1" applyFill="1" applyBorder="1" applyAlignment="1">
      <alignment horizontal="left" vertical="center"/>
    </xf>
    <xf numFmtId="4" fontId="0" fillId="34" borderId="34" xfId="0" applyNumberFormat="1" applyFill="1" applyBorder="1" applyAlignment="1">
      <alignment horizontal="left" vertical="center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6" fillId="33" borderId="28" xfId="47" applyFill="1" applyBorder="1" applyAlignment="1" applyProtection="1">
      <alignment horizontal="left" vertical="center"/>
      <protection locked="0"/>
    </xf>
    <xf numFmtId="0" fontId="0" fillId="38" borderId="18" xfId="0" applyFont="1" applyFill="1" applyBorder="1" applyAlignment="1">
      <alignment horizontal="right" vertical="center"/>
    </xf>
    <xf numFmtId="0" fontId="0" fillId="38" borderId="31" xfId="0" applyFont="1" applyFill="1" applyBorder="1" applyAlignment="1">
      <alignment horizontal="right" vertical="center"/>
    </xf>
    <xf numFmtId="2" fontId="8" fillId="38" borderId="0" xfId="0" applyNumberFormat="1" applyFont="1" applyFill="1" applyAlignment="1">
      <alignment horizontal="right" vertical="center"/>
    </xf>
    <xf numFmtId="0" fontId="0" fillId="38" borderId="0" xfId="0" applyFill="1" applyAlignment="1">
      <alignment horizontal="right" vertical="center"/>
    </xf>
    <xf numFmtId="0" fontId="1" fillId="33" borderId="0" xfId="0" applyFont="1" applyFill="1" applyBorder="1" applyAlignment="1">
      <alignment horizontal="left" vertical="top" wrapText="1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left" vertical="top" wrapText="1"/>
      <protection locked="0"/>
    </xf>
    <xf numFmtId="0" fontId="0" fillId="33" borderId="29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49" fontId="0" fillId="33" borderId="28" xfId="0" applyNumberFormat="1" applyFont="1" applyFill="1" applyBorder="1" applyAlignment="1" applyProtection="1">
      <alignment horizontal="left" vertical="center"/>
      <protection locked="0"/>
    </xf>
    <xf numFmtId="49" fontId="0" fillId="33" borderId="29" xfId="0" applyNumberFormat="1" applyFont="1" applyFill="1" applyBorder="1" applyAlignment="1" applyProtection="1">
      <alignment horizontal="left" vertical="center"/>
      <protection locked="0"/>
    </xf>
    <xf numFmtId="49" fontId="0" fillId="33" borderId="25" xfId="0" applyNumberFormat="1" applyFont="1" applyFill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33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1" fontId="0" fillId="34" borderId="21" xfId="0" applyNumberFormat="1" applyFill="1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14" fontId="0" fillId="33" borderId="28" xfId="0" applyNumberFormat="1" applyFont="1" applyFill="1" applyBorder="1" applyAlignment="1" applyProtection="1">
      <alignment horizontal="left" vertical="center"/>
      <protection locked="0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4" fontId="1" fillId="45" borderId="38" xfId="0" applyNumberFormat="1" applyFont="1" applyFill="1" applyBorder="1" applyAlignment="1" applyProtection="1">
      <alignment horizontal="center" vertical="center"/>
      <protection/>
    </xf>
    <xf numFmtId="4" fontId="1" fillId="45" borderId="39" xfId="0" applyNumberFormat="1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4" fontId="0" fillId="34" borderId="21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9" borderId="28" xfId="0" applyFont="1" applyFill="1" applyBorder="1" applyAlignment="1" applyProtection="1">
      <alignment horizontal="center" vertical="center"/>
      <protection locked="0"/>
    </xf>
    <xf numFmtId="0" fontId="0" fillId="39" borderId="25" xfId="0" applyFont="1" applyFill="1" applyBorder="1" applyAlignment="1" applyProtection="1">
      <alignment horizontal="center" vertical="center"/>
      <protection locked="0"/>
    </xf>
    <xf numFmtId="0" fontId="0" fillId="39" borderId="28" xfId="0" applyFont="1" applyFill="1" applyBorder="1" applyAlignment="1" applyProtection="1">
      <alignment horizontal="left" vertical="center"/>
      <protection locked="0"/>
    </xf>
    <xf numFmtId="0" fontId="0" fillId="39" borderId="29" xfId="0" applyFont="1" applyFill="1" applyBorder="1" applyAlignment="1" applyProtection="1">
      <alignment horizontal="left" vertical="center"/>
      <protection locked="0"/>
    </xf>
    <xf numFmtId="0" fontId="0" fillId="39" borderId="25" xfId="0" applyFont="1" applyFill="1" applyBorder="1" applyAlignment="1" applyProtection="1">
      <alignment horizontal="left" vertical="center"/>
      <protection locked="0"/>
    </xf>
    <xf numFmtId="4" fontId="1" fillId="45" borderId="38" xfId="0" applyNumberFormat="1" applyFont="1" applyFill="1" applyBorder="1" applyAlignment="1">
      <alignment horizontal="center" vertical="center"/>
    </xf>
    <xf numFmtId="4" fontId="1" fillId="45" borderId="40" xfId="0" applyNumberFormat="1" applyFont="1" applyFill="1" applyBorder="1" applyAlignment="1">
      <alignment horizontal="center" vertical="center"/>
    </xf>
    <xf numFmtId="4" fontId="1" fillId="45" borderId="39" xfId="0" applyNumberFormat="1" applyFont="1" applyFill="1" applyBorder="1" applyAlignment="1">
      <alignment horizontal="center" vertical="center"/>
    </xf>
    <xf numFmtId="0" fontId="0" fillId="39" borderId="28" xfId="0" applyFill="1" applyBorder="1" applyAlignment="1" applyProtection="1">
      <alignment horizontal="left" vertical="center"/>
      <protection locked="0"/>
    </xf>
    <xf numFmtId="0" fontId="0" fillId="39" borderId="29" xfId="0" applyFill="1" applyBorder="1" applyAlignment="1" applyProtection="1">
      <alignment/>
      <protection locked="0"/>
    </xf>
    <xf numFmtId="0" fontId="0" fillId="39" borderId="25" xfId="0" applyFill="1" applyBorder="1" applyAlignment="1" applyProtection="1">
      <alignment/>
      <protection locked="0"/>
    </xf>
    <xf numFmtId="0" fontId="0" fillId="39" borderId="29" xfId="0" applyFill="1" applyBorder="1" applyAlignment="1" applyProtection="1">
      <alignment horizontal="left" vertical="center"/>
      <protection locked="0"/>
    </xf>
    <xf numFmtId="0" fontId="0" fillId="39" borderId="25" xfId="0" applyFill="1" applyBorder="1" applyAlignment="1" applyProtection="1">
      <alignment horizontal="left" vertical="center"/>
      <protection locked="0"/>
    </xf>
    <xf numFmtId="49" fontId="0" fillId="39" borderId="28" xfId="0" applyNumberFormat="1" applyFont="1" applyFill="1" applyBorder="1" applyAlignment="1" applyProtection="1">
      <alignment horizontal="left" vertical="center"/>
      <protection locked="0"/>
    </xf>
    <xf numFmtId="49" fontId="0" fillId="39" borderId="29" xfId="0" applyNumberFormat="1" applyFill="1" applyBorder="1" applyAlignment="1" applyProtection="1">
      <alignment horizontal="left" vertical="center"/>
      <protection locked="0"/>
    </xf>
    <xf numFmtId="49" fontId="0" fillId="39" borderId="25" xfId="0" applyNumberFormat="1" applyFill="1" applyBorder="1" applyAlignment="1" applyProtection="1">
      <alignment horizontal="left" vertical="center"/>
      <protection locked="0"/>
    </xf>
    <xf numFmtId="49" fontId="0" fillId="39" borderId="29" xfId="0" applyNumberFormat="1" applyFont="1" applyFill="1" applyBorder="1" applyAlignment="1" applyProtection="1">
      <alignment horizontal="left" vertical="center"/>
      <protection locked="0"/>
    </xf>
    <xf numFmtId="49" fontId="0" fillId="39" borderId="25" xfId="0" applyNumberFormat="1" applyFont="1" applyFill="1" applyBorder="1" applyAlignment="1" applyProtection="1">
      <alignment horizontal="left" vertical="center"/>
      <protection locked="0"/>
    </xf>
    <xf numFmtId="0" fontId="56" fillId="39" borderId="28" xfId="47" applyFill="1" applyBorder="1" applyAlignment="1" applyProtection="1">
      <alignment horizontal="left" vertical="center"/>
      <protection locked="0"/>
    </xf>
    <xf numFmtId="0" fontId="0" fillId="30" borderId="41" xfId="0" applyFont="1" applyFill="1" applyBorder="1" applyAlignment="1" applyProtection="1">
      <alignment horizontal="left" vertical="top" wrapText="1"/>
      <protection/>
    </xf>
    <xf numFmtId="0" fontId="0" fillId="30" borderId="42" xfId="0" applyFont="1" applyFill="1" applyBorder="1" applyAlignment="1" applyProtection="1">
      <alignment horizontal="left" vertical="top" wrapText="1"/>
      <protection/>
    </xf>
    <xf numFmtId="0" fontId="0" fillId="30" borderId="43" xfId="0" applyFont="1" applyFill="1" applyBorder="1" applyAlignment="1" applyProtection="1">
      <alignment horizontal="left" vertical="top" wrapText="1"/>
      <protection/>
    </xf>
    <xf numFmtId="0" fontId="0" fillId="39" borderId="28" xfId="0" applyNumberFormat="1" applyFont="1" applyFill="1" applyBorder="1" applyAlignment="1" applyProtection="1">
      <alignment horizontal="left" vertical="center"/>
      <protection locked="0"/>
    </xf>
    <xf numFmtId="0" fontId="0" fillId="39" borderId="29" xfId="0" applyFont="1" applyFill="1" applyBorder="1" applyAlignment="1" applyProtection="1">
      <alignment vertical="center"/>
      <protection locked="0"/>
    </xf>
    <xf numFmtId="0" fontId="0" fillId="39" borderId="25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 wrapText="1"/>
    </xf>
    <xf numFmtId="198" fontId="0" fillId="34" borderId="0" xfId="0" applyNumberForma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 vertical="top" wrapText="1"/>
      <protection locked="0"/>
    </xf>
    <xf numFmtId="0" fontId="0" fillId="33" borderId="45" xfId="0" applyFont="1" applyFill="1" applyBorder="1" applyAlignment="1" applyProtection="1">
      <alignment vertical="top" wrapText="1"/>
      <protection locked="0"/>
    </xf>
    <xf numFmtId="0" fontId="0" fillId="33" borderId="45" xfId="0" applyFill="1" applyBorder="1" applyAlignment="1" applyProtection="1">
      <alignment vertical="top" wrapText="1"/>
      <protection locked="0"/>
    </xf>
    <xf numFmtId="0" fontId="0" fillId="33" borderId="46" xfId="0" applyFill="1" applyBorder="1" applyAlignment="1" applyProtection="1">
      <alignment vertical="top" wrapText="1"/>
      <protection locked="0"/>
    </xf>
    <xf numFmtId="0" fontId="14" fillId="39" borderId="28" xfId="0" applyFont="1" applyFill="1" applyBorder="1" applyAlignment="1" applyProtection="1">
      <alignment horizontal="left" vertical="top" wrapText="1"/>
      <protection locked="0"/>
    </xf>
    <xf numFmtId="0" fontId="67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97" fontId="0" fillId="34" borderId="0" xfId="0" applyNumberFormat="1" applyFill="1" applyBorder="1" applyAlignment="1">
      <alignment horizontal="center" vertical="center"/>
    </xf>
    <xf numFmtId="4" fontId="0" fillId="34" borderId="0" xfId="0" applyNumberFormat="1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93"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DDDDDD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  <fill>
        <patternFill>
          <bgColor rgb="FFDDDDDD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  <fill>
        <patternFill>
          <bgColor rgb="FFDDDDDD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2238375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26</xdr:row>
      <xdr:rowOff>133350</xdr:rowOff>
    </xdr:from>
    <xdr:to>
      <xdr:col>2</xdr:col>
      <xdr:colOff>1362075</xdr:colOff>
      <xdr:row>28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48672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49</xdr:row>
      <xdr:rowOff>133350</xdr:rowOff>
    </xdr:from>
    <xdr:to>
      <xdr:col>2</xdr:col>
      <xdr:colOff>1362075</xdr:colOff>
      <xdr:row>51</xdr:row>
      <xdr:rowOff>57150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8629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466725</xdr:colOff>
      <xdr:row>4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2143125</xdr:colOff>
      <xdr:row>5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466725</xdr:colOff>
      <xdr:row>4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2143125</xdr:colOff>
      <xdr:row>5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8515625" style="2" customWidth="1"/>
    <col min="2" max="2" width="2.8515625" style="2" customWidth="1"/>
    <col min="3" max="3" width="106.140625" style="2" customWidth="1"/>
    <col min="4" max="15" width="11.421875" style="2" customWidth="1"/>
    <col min="16" max="16" width="19.00390625" style="2" customWidth="1"/>
    <col min="17" max="16384" width="11.421875" style="2" customWidth="1"/>
  </cols>
  <sheetData>
    <row r="1" ht="12" customHeight="1"/>
    <row r="2" ht="17.25" customHeight="1">
      <c r="B2" s="11"/>
    </row>
    <row r="3" ht="24" customHeight="1">
      <c r="B3" s="46"/>
    </row>
    <row r="4" spans="1:2" ht="21" customHeight="1">
      <c r="A4" s="45"/>
      <c r="B4" s="12"/>
    </row>
    <row r="5" ht="12" customHeight="1"/>
    <row r="6" ht="12.75"/>
    <row r="7" spans="1:3" ht="18">
      <c r="A7" s="6"/>
      <c r="B7" s="85" t="s">
        <v>346</v>
      </c>
      <c r="C7" s="6"/>
    </row>
    <row r="8" spans="1:3" ht="18">
      <c r="A8" s="6"/>
      <c r="B8" s="85"/>
      <c r="C8" s="6"/>
    </row>
    <row r="9" spans="1:3" ht="18">
      <c r="A9" s="6"/>
      <c r="B9" s="85" t="s">
        <v>149</v>
      </c>
      <c r="C9" s="6"/>
    </row>
    <row r="10" spans="1:3" ht="12.75">
      <c r="A10" s="6"/>
      <c r="B10" s="3"/>
      <c r="C10" s="6"/>
    </row>
    <row r="11" spans="1:3" ht="12.75">
      <c r="A11" s="6"/>
      <c r="B11" s="3" t="s">
        <v>287</v>
      </c>
      <c r="C11" s="6"/>
    </row>
    <row r="12" spans="1:3" ht="12.75">
      <c r="A12" s="6"/>
      <c r="B12" s="3" t="s">
        <v>288</v>
      </c>
      <c r="C12" s="6"/>
    </row>
    <row r="13" spans="1:3" ht="12.75">
      <c r="A13" s="6"/>
      <c r="B13" s="3"/>
      <c r="C13" s="6"/>
    </row>
    <row r="14" spans="1:3" ht="12.75">
      <c r="A14" s="6"/>
      <c r="B14" s="3" t="s">
        <v>334</v>
      </c>
      <c r="C14" s="6"/>
    </row>
    <row r="15" ht="12.75">
      <c r="B15" s="3" t="s">
        <v>344</v>
      </c>
    </row>
    <row r="16" ht="12.75">
      <c r="B16" s="3"/>
    </row>
    <row r="17" ht="15.75">
      <c r="B17" s="5" t="s">
        <v>245</v>
      </c>
    </row>
    <row r="18" ht="12.75">
      <c r="B18" s="3"/>
    </row>
    <row r="19" ht="12.75">
      <c r="B19" s="84" t="s">
        <v>247</v>
      </c>
    </row>
    <row r="21" spans="2:3" ht="12.75">
      <c r="B21" s="3" t="s">
        <v>137</v>
      </c>
      <c r="C21" s="3" t="s">
        <v>245</v>
      </c>
    </row>
    <row r="22" spans="2:3" ht="12.75">
      <c r="B22" s="3" t="s">
        <v>138</v>
      </c>
      <c r="C22" s="3" t="s">
        <v>246</v>
      </c>
    </row>
    <row r="23" spans="2:3" ht="12.75">
      <c r="B23" s="3"/>
      <c r="C23" s="3"/>
    </row>
    <row r="24" ht="12.75">
      <c r="B24" s="3" t="s">
        <v>161</v>
      </c>
    </row>
    <row r="25" spans="2:3" ht="12.75">
      <c r="B25" s="3" t="s">
        <v>336</v>
      </c>
      <c r="C25" s="157"/>
    </row>
    <row r="26" ht="12.75">
      <c r="B26" s="3"/>
    </row>
    <row r="27" spans="2:3" ht="12.75">
      <c r="B27" s="127" t="s">
        <v>251</v>
      </c>
      <c r="C27" s="127"/>
    </row>
    <row r="28" ht="12.75">
      <c r="B28" s="3" t="s">
        <v>335</v>
      </c>
    </row>
    <row r="29" ht="12.75">
      <c r="B29" s="3"/>
    </row>
    <row r="30" ht="12.75">
      <c r="B30" s="3" t="s">
        <v>150</v>
      </c>
    </row>
    <row r="31" ht="12.75">
      <c r="B31" s="3" t="s">
        <v>347</v>
      </c>
    </row>
    <row r="32" ht="12.75">
      <c r="B32" s="3"/>
    </row>
    <row r="33" ht="12.75">
      <c r="B33" s="127" t="s">
        <v>253</v>
      </c>
    </row>
    <row r="34" ht="12.75">
      <c r="B34" s="3" t="s">
        <v>139</v>
      </c>
    </row>
    <row r="35" ht="12.75">
      <c r="B35" s="3"/>
    </row>
    <row r="36" ht="12.75">
      <c r="B36" s="3" t="s">
        <v>348</v>
      </c>
    </row>
    <row r="38" ht="15.75">
      <c r="B38" s="5" t="s">
        <v>248</v>
      </c>
    </row>
    <row r="39" ht="12.75">
      <c r="B39" s="3"/>
    </row>
    <row r="40" ht="12.75">
      <c r="B40" s="84" t="s">
        <v>250</v>
      </c>
    </row>
    <row r="42" spans="2:3" ht="12.75">
      <c r="B42" s="3" t="s">
        <v>137</v>
      </c>
      <c r="C42" s="3" t="s">
        <v>248</v>
      </c>
    </row>
    <row r="43" spans="2:3" ht="12.75">
      <c r="B43" s="3" t="s">
        <v>138</v>
      </c>
      <c r="C43" s="3" t="s">
        <v>249</v>
      </c>
    </row>
    <row r="44" spans="2:3" ht="12.75">
      <c r="B44" s="3"/>
      <c r="C44" s="3"/>
    </row>
    <row r="45" ht="12.75">
      <c r="B45" s="84" t="s">
        <v>255</v>
      </c>
    </row>
    <row r="46" ht="12.75">
      <c r="B46" s="3"/>
    </row>
    <row r="47" ht="12.75">
      <c r="B47" s="3" t="s">
        <v>289</v>
      </c>
    </row>
    <row r="48" ht="12.75">
      <c r="B48" s="3"/>
    </row>
    <row r="49" ht="12.75">
      <c r="B49" s="127" t="s">
        <v>251</v>
      </c>
    </row>
    <row r="50" ht="12.75">
      <c r="B50" s="127" t="s">
        <v>252</v>
      </c>
    </row>
    <row r="51" ht="12.75">
      <c r="B51" s="3" t="s">
        <v>335</v>
      </c>
    </row>
    <row r="52" ht="12.75">
      <c r="B52" s="3"/>
    </row>
    <row r="53" ht="12.75">
      <c r="B53" s="127" t="s">
        <v>254</v>
      </c>
    </row>
    <row r="54" ht="12.75">
      <c r="B54" s="3" t="s">
        <v>139</v>
      </c>
    </row>
    <row r="55" ht="12.75">
      <c r="B55" s="3"/>
    </row>
    <row r="56" ht="12.75">
      <c r="B56" s="3" t="s">
        <v>349</v>
      </c>
    </row>
  </sheetData>
  <sheetProtection password="CF59" sheet="1"/>
  <printOptions horizontalCentered="1"/>
  <pageMargins left="0.15748031496062992" right="0.3937007874015748" top="0.3937007874015748" bottom="0.31496062992125984" header="0.1968503937007874" footer="0.1968503937007874"/>
  <pageSetup fitToHeight="0" fitToWidth="1" horizontalDpi="600" verticalDpi="600" orientation="portrait" paperSize="9" scale="84" r:id="rId2"/>
  <headerFooter alignWithMargins="0">
    <oddFooter>&amp;L&amp;9&amp;D&amp;R&amp;9Infomodule geplant 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37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2" customWidth="1"/>
    <col min="2" max="3" width="2.8515625" style="2" customWidth="1"/>
    <col min="4" max="4" width="20.8515625" style="2" customWidth="1"/>
    <col min="5" max="5" width="2.8515625" style="2" customWidth="1"/>
    <col min="6" max="6" width="9.00390625" style="2" customWidth="1"/>
    <col min="7" max="7" width="2.8515625" style="2" customWidth="1"/>
    <col min="8" max="8" width="9.00390625" style="2" customWidth="1"/>
    <col min="9" max="9" width="2.8515625" style="2" customWidth="1"/>
    <col min="10" max="10" width="9.00390625" style="2" customWidth="1"/>
    <col min="11" max="11" width="2.8515625" style="2" customWidth="1"/>
    <col min="12" max="12" width="9.00390625" style="2" customWidth="1"/>
    <col min="13" max="13" width="2.8515625" style="2" customWidth="1"/>
    <col min="14" max="14" width="9.00390625" style="2" customWidth="1"/>
    <col min="15" max="15" width="2.8515625" style="2" customWidth="1"/>
    <col min="16" max="16" width="9.00390625" style="2" customWidth="1"/>
    <col min="17" max="17" width="2.8515625" style="2" customWidth="1"/>
    <col min="18" max="29" width="11.421875" style="2" customWidth="1"/>
    <col min="30" max="30" width="19.00390625" style="2" customWidth="1"/>
    <col min="31" max="16384" width="11.421875" style="2" customWidth="1"/>
  </cols>
  <sheetData>
    <row r="1" spans="9:16" ht="12" customHeight="1">
      <c r="I1" s="14"/>
      <c r="J1" s="14"/>
      <c r="L1" s="14"/>
      <c r="M1" s="14"/>
      <c r="N1" s="15"/>
      <c r="P1" s="15"/>
    </row>
    <row r="2" spans="2:16" ht="17.25" customHeight="1">
      <c r="B2" s="11"/>
      <c r="I2" s="14"/>
      <c r="J2" s="14"/>
      <c r="L2" s="14"/>
      <c r="M2" s="14"/>
      <c r="N2" s="226"/>
      <c r="O2" s="227"/>
      <c r="P2" s="228"/>
    </row>
    <row r="3" spans="2:18" ht="24" customHeight="1">
      <c r="B3" s="46"/>
      <c r="I3" s="14"/>
      <c r="J3" s="14"/>
      <c r="L3" s="14"/>
      <c r="M3" s="14"/>
      <c r="N3" s="240" t="s">
        <v>340</v>
      </c>
      <c r="O3" s="240"/>
      <c r="P3" s="240"/>
      <c r="R3" s="160"/>
    </row>
    <row r="4" spans="1:14" ht="21" customHeight="1">
      <c r="A4" s="45"/>
      <c r="B4" s="12"/>
      <c r="G4" s="14"/>
      <c r="H4" s="14"/>
      <c r="J4" s="14"/>
      <c r="K4" s="14"/>
      <c r="L4" s="15"/>
      <c r="N4" s="15"/>
    </row>
    <row r="5" spans="9:13" ht="21" customHeight="1">
      <c r="I5" s="3"/>
      <c r="J5" s="3"/>
      <c r="L5" s="3"/>
      <c r="M5" s="3"/>
    </row>
    <row r="6" spans="2:17" ht="26.25" customHeight="1">
      <c r="B6" s="28"/>
      <c r="C6" s="150" t="s">
        <v>331</v>
      </c>
      <c r="D6" s="148"/>
      <c r="E6" s="239">
        <v>2020</v>
      </c>
      <c r="F6" s="239"/>
      <c r="G6" s="239"/>
      <c r="H6" s="148"/>
      <c r="I6" s="148"/>
      <c r="J6" s="148"/>
      <c r="K6" s="148"/>
      <c r="L6" s="148"/>
      <c r="M6" s="148"/>
      <c r="N6" s="148"/>
      <c r="O6" s="148"/>
      <c r="P6" s="148"/>
      <c r="Q6" s="20"/>
    </row>
    <row r="7" spans="2:17" s="3" customFormat="1" ht="19.5" customHeight="1">
      <c r="B7" s="34"/>
      <c r="C7" s="251" t="s">
        <v>131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32"/>
    </row>
    <row r="8" spans="2:17" s="3" customFormat="1" ht="15" customHeight="1">
      <c r="B8" s="24"/>
      <c r="C8" s="231" t="s">
        <v>350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32"/>
    </row>
    <row r="9" spans="2:17" ht="15" customHeight="1">
      <c r="B9" s="22"/>
      <c r="C9" s="6"/>
      <c r="D9" s="7"/>
      <c r="E9" s="6"/>
      <c r="F9" s="6"/>
      <c r="G9" s="6"/>
      <c r="H9" s="6"/>
      <c r="I9" s="6"/>
      <c r="J9" s="6"/>
      <c r="Q9" s="21"/>
    </row>
    <row r="10" spans="2:17" ht="15" customHeight="1">
      <c r="B10" s="23"/>
      <c r="C10" s="231" t="s">
        <v>8</v>
      </c>
      <c r="D10" s="232"/>
      <c r="E10" s="233"/>
      <c r="F10" s="234"/>
      <c r="G10" s="235"/>
      <c r="H10" s="235"/>
      <c r="I10" s="235"/>
      <c r="J10" s="235"/>
      <c r="K10" s="235"/>
      <c r="L10" s="235"/>
      <c r="M10" s="235"/>
      <c r="N10" s="235"/>
      <c r="O10" s="235"/>
      <c r="P10" s="236"/>
      <c r="Q10" s="21"/>
    </row>
    <row r="11" spans="2:17" ht="15" customHeight="1">
      <c r="B11" s="23"/>
      <c r="C11" s="231" t="s">
        <v>70</v>
      </c>
      <c r="D11" s="232"/>
      <c r="E11" s="233"/>
      <c r="F11" s="252">
        <f>IF(I20="","",I20)</f>
      </c>
      <c r="G11" s="253"/>
      <c r="H11" s="253"/>
      <c r="I11" s="253"/>
      <c r="J11" s="253"/>
      <c r="K11" s="253"/>
      <c r="L11" s="253"/>
      <c r="M11" s="253"/>
      <c r="N11" s="253"/>
      <c r="O11" s="253"/>
      <c r="P11" s="254"/>
      <c r="Q11" s="21"/>
    </row>
    <row r="12" spans="2:17" ht="15" customHeight="1">
      <c r="B12" s="23"/>
      <c r="C12" s="8"/>
      <c r="D12" s="103"/>
      <c r="E12" s="103"/>
      <c r="F12" s="103"/>
      <c r="G12" s="103"/>
      <c r="H12" s="103"/>
      <c r="K12" s="121">
        <f>IF(COUNTIF(I13:M13,"x")&gt;1,"Entweder oder!","")</f>
      </c>
      <c r="L12" s="103"/>
      <c r="Q12" s="21"/>
    </row>
    <row r="13" spans="2:17" ht="15" customHeight="1">
      <c r="B13" s="23"/>
      <c r="C13" s="2" t="s">
        <v>290</v>
      </c>
      <c r="I13" s="68"/>
      <c r="J13" s="38" t="s">
        <v>3</v>
      </c>
      <c r="M13" s="68"/>
      <c r="N13" s="38" t="s">
        <v>2</v>
      </c>
      <c r="Q13" s="21"/>
    </row>
    <row r="14" spans="2:17" ht="7.5" customHeight="1">
      <c r="B14" s="23"/>
      <c r="Q14" s="21"/>
    </row>
    <row r="15" spans="2:17" ht="15" customHeight="1">
      <c r="B15" s="23"/>
      <c r="C15" s="8"/>
      <c r="D15" s="103"/>
      <c r="E15" s="103"/>
      <c r="F15" s="103"/>
      <c r="G15" s="103"/>
      <c r="H15" s="103"/>
      <c r="I15" s="248" t="s">
        <v>292</v>
      </c>
      <c r="J15" s="233"/>
      <c r="K15" s="233"/>
      <c r="L15" s="249"/>
      <c r="M15" s="255"/>
      <c r="N15" s="256"/>
      <c r="P15" s="127">
        <f>IF(M13="x",IF(M15="","Anz. fehlt!",""),"")</f>
      </c>
      <c r="Q15" s="21"/>
    </row>
    <row r="16" spans="2:17" ht="7.5" customHeigh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7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0" customHeight="1">
      <c r="B18" s="35"/>
      <c r="C18" s="257" t="s">
        <v>295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9"/>
      <c r="P18" s="259"/>
      <c r="Q18" s="20"/>
    </row>
    <row r="19" spans="2:17" ht="7.5" customHeight="1">
      <c r="B19" s="30"/>
      <c r="C19" s="42"/>
      <c r="D19" s="42"/>
      <c r="E19" s="229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0"/>
    </row>
    <row r="20" spans="2:17" ht="15" customHeight="1">
      <c r="B20" s="23"/>
      <c r="C20" s="237" t="s">
        <v>337</v>
      </c>
      <c r="D20" s="238"/>
      <c r="E20" s="245" t="s">
        <v>29</v>
      </c>
      <c r="F20" s="245"/>
      <c r="G20" s="245"/>
      <c r="H20" s="247"/>
      <c r="I20" s="234"/>
      <c r="J20" s="241"/>
      <c r="K20" s="241"/>
      <c r="L20" s="241"/>
      <c r="M20" s="241"/>
      <c r="N20" s="241"/>
      <c r="O20" s="241"/>
      <c r="P20" s="242"/>
      <c r="Q20" s="21"/>
    </row>
    <row r="21" spans="2:17" ht="7.5" customHeight="1">
      <c r="B21" s="23"/>
      <c r="C21" s="238"/>
      <c r="D21" s="238"/>
      <c r="E21" s="245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1"/>
    </row>
    <row r="22" spans="2:17" ht="15" customHeight="1">
      <c r="B22" s="23"/>
      <c r="C22" s="238"/>
      <c r="D22" s="238"/>
      <c r="E22" s="68"/>
      <c r="F22" s="38" t="s">
        <v>26</v>
      </c>
      <c r="G22" s="68"/>
      <c r="H22" s="38" t="s">
        <v>27</v>
      </c>
      <c r="I22" s="250">
        <f>IF(COUNTIF(E22:G22,"x")&gt;1,"Entweder Herr oder Frau!","")</f>
      </c>
      <c r="J22" s="250"/>
      <c r="K22" s="250"/>
      <c r="L22" s="250"/>
      <c r="M22" s="250"/>
      <c r="N22" s="250"/>
      <c r="O22" s="250"/>
      <c r="P22" s="250"/>
      <c r="Q22" s="21"/>
    </row>
    <row r="23" spans="2:17" ht="7.5" customHeight="1">
      <c r="B23" s="23"/>
      <c r="C23" s="8"/>
      <c r="D23" s="8"/>
      <c r="E23" s="24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1"/>
    </row>
    <row r="24" spans="2:25" ht="15" customHeight="1">
      <c r="B24" s="23"/>
      <c r="C24" s="8"/>
      <c r="D24" s="8"/>
      <c r="E24" s="245" t="s">
        <v>30</v>
      </c>
      <c r="F24" s="246"/>
      <c r="G24" s="234"/>
      <c r="H24" s="243"/>
      <c r="I24" s="243"/>
      <c r="J24" s="244"/>
      <c r="K24" s="261" t="s">
        <v>31</v>
      </c>
      <c r="L24" s="262"/>
      <c r="M24" s="234"/>
      <c r="N24" s="241"/>
      <c r="O24" s="241"/>
      <c r="P24" s="242"/>
      <c r="Q24" s="21"/>
      <c r="Y24" s="4"/>
    </row>
    <row r="25" spans="2:17" ht="7.5" customHeight="1">
      <c r="B25" s="23"/>
      <c r="C25" s="8"/>
      <c r="D25" s="8"/>
      <c r="E25" s="245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1"/>
    </row>
    <row r="26" spans="2:17" ht="15" customHeight="1">
      <c r="B26" s="23"/>
      <c r="C26" s="8"/>
      <c r="D26" s="8"/>
      <c r="E26" s="231" t="s">
        <v>32</v>
      </c>
      <c r="F26" s="231"/>
      <c r="G26" s="231"/>
      <c r="H26" s="231"/>
      <c r="I26" s="234"/>
      <c r="J26" s="241"/>
      <c r="K26" s="241"/>
      <c r="L26" s="241"/>
      <c r="M26" s="243"/>
      <c r="N26" s="243"/>
      <c r="O26" s="243"/>
      <c r="P26" s="244"/>
      <c r="Q26" s="21"/>
    </row>
    <row r="27" spans="2:17" ht="7.5" customHeight="1">
      <c r="B27" s="23"/>
      <c r="C27" s="8"/>
      <c r="D27" s="8"/>
      <c r="E27" s="245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1"/>
    </row>
    <row r="28" spans="2:17" ht="15" customHeight="1">
      <c r="B28" s="23"/>
      <c r="C28" s="8"/>
      <c r="D28" s="8"/>
      <c r="E28" s="245" t="s">
        <v>33</v>
      </c>
      <c r="F28" s="245"/>
      <c r="G28" s="234"/>
      <c r="H28" s="242"/>
      <c r="I28" s="245" t="s">
        <v>34</v>
      </c>
      <c r="J28" s="245"/>
      <c r="K28" s="234"/>
      <c r="L28" s="241"/>
      <c r="M28" s="241"/>
      <c r="N28" s="241"/>
      <c r="O28" s="241"/>
      <c r="P28" s="242"/>
      <c r="Q28" s="21"/>
    </row>
    <row r="29" spans="2:17" ht="7.5" customHeight="1">
      <c r="B29" s="23"/>
      <c r="C29" s="8"/>
      <c r="D29" s="8"/>
      <c r="E29" s="245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1"/>
    </row>
    <row r="30" spans="2:17" ht="15" customHeight="1">
      <c r="B30" s="23"/>
      <c r="C30" s="8"/>
      <c r="D30" s="8"/>
      <c r="E30" s="245" t="s">
        <v>46</v>
      </c>
      <c r="F30" s="245"/>
      <c r="G30" s="270"/>
      <c r="H30" s="273"/>
      <c r="I30" s="273"/>
      <c r="J30" s="274"/>
      <c r="K30" s="261" t="s">
        <v>36</v>
      </c>
      <c r="L30" s="262"/>
      <c r="M30" s="270"/>
      <c r="N30" s="271"/>
      <c r="O30" s="271"/>
      <c r="P30" s="272"/>
      <c r="Q30" s="21"/>
    </row>
    <row r="31" spans="2:17" ht="7.5" customHeight="1">
      <c r="B31" s="23"/>
      <c r="C31" s="8"/>
      <c r="D31" s="8"/>
      <c r="E31" s="245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1"/>
    </row>
    <row r="32" spans="2:17" ht="15" customHeight="1">
      <c r="B32" s="23"/>
      <c r="C32" s="8"/>
      <c r="D32" s="8"/>
      <c r="E32" s="245" t="s">
        <v>37</v>
      </c>
      <c r="F32" s="245"/>
      <c r="G32" s="260"/>
      <c r="H32" s="243"/>
      <c r="I32" s="243"/>
      <c r="J32" s="244"/>
      <c r="K32" s="261" t="s">
        <v>28</v>
      </c>
      <c r="L32" s="262"/>
      <c r="M32" s="260"/>
      <c r="N32" s="241"/>
      <c r="O32" s="241"/>
      <c r="P32" s="242"/>
      <c r="Q32" s="21"/>
    </row>
    <row r="33" spans="2:17" ht="7.5" customHeight="1">
      <c r="B33" s="23"/>
      <c r="C33" s="8"/>
      <c r="D33" s="8"/>
      <c r="E33" s="8"/>
      <c r="F33" s="8"/>
      <c r="G33" s="8"/>
      <c r="H33" s="8"/>
      <c r="I33" s="31"/>
      <c r="J33" s="31"/>
      <c r="K33" s="31"/>
      <c r="L33" s="31"/>
      <c r="M33" s="31"/>
      <c r="N33" s="31"/>
      <c r="O33" s="31"/>
      <c r="P33" s="31"/>
      <c r="Q33" s="21"/>
    </row>
    <row r="34" spans="2:17" ht="7.5" customHeight="1">
      <c r="B34" s="30"/>
      <c r="C34" s="42"/>
      <c r="D34" s="42"/>
      <c r="E34" s="229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0"/>
    </row>
    <row r="35" spans="2:17" ht="15" customHeight="1">
      <c r="B35" s="23"/>
      <c r="C35" s="237" t="s">
        <v>59</v>
      </c>
      <c r="D35" s="237"/>
      <c r="E35" s="68"/>
      <c r="F35" s="38" t="s">
        <v>26</v>
      </c>
      <c r="G35" s="68"/>
      <c r="H35" s="38" t="s">
        <v>27</v>
      </c>
      <c r="I35" s="250">
        <f>IF(COUNTIF(E35:G35,"x")&gt;1,"Entweder Herr oder Frau!","")</f>
      </c>
      <c r="J35" s="250"/>
      <c r="K35" s="250"/>
      <c r="L35" s="250"/>
      <c r="M35" s="250"/>
      <c r="N35" s="250"/>
      <c r="O35" s="250"/>
      <c r="P35" s="250"/>
      <c r="Q35" s="21"/>
    </row>
    <row r="36" spans="2:17" ht="7.5" customHeight="1">
      <c r="B36" s="23"/>
      <c r="C36" s="237"/>
      <c r="D36" s="237"/>
      <c r="E36" s="245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1"/>
    </row>
    <row r="37" spans="2:17" ht="15" customHeight="1">
      <c r="B37" s="23"/>
      <c r="E37" s="245" t="s">
        <v>30</v>
      </c>
      <c r="F37" s="246"/>
      <c r="G37" s="234"/>
      <c r="H37" s="243"/>
      <c r="I37" s="243"/>
      <c r="J37" s="244"/>
      <c r="K37" s="261" t="s">
        <v>31</v>
      </c>
      <c r="L37" s="262"/>
      <c r="M37" s="234"/>
      <c r="N37" s="241"/>
      <c r="O37" s="241"/>
      <c r="P37" s="242"/>
      <c r="Q37" s="21"/>
    </row>
    <row r="38" spans="2:17" ht="7.5" customHeight="1">
      <c r="B38" s="23"/>
      <c r="C38" s="47"/>
      <c r="D38" s="47"/>
      <c r="E38" s="245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1"/>
    </row>
    <row r="39" spans="2:17" ht="15" customHeight="1">
      <c r="B39" s="23"/>
      <c r="C39" s="47"/>
      <c r="D39" s="47"/>
      <c r="E39" s="245" t="s">
        <v>35</v>
      </c>
      <c r="F39" s="245"/>
      <c r="G39" s="270"/>
      <c r="H39" s="273"/>
      <c r="I39" s="273"/>
      <c r="J39" s="274"/>
      <c r="K39" s="261" t="s">
        <v>36</v>
      </c>
      <c r="L39" s="262"/>
      <c r="M39" s="270"/>
      <c r="N39" s="271"/>
      <c r="O39" s="271"/>
      <c r="P39" s="272"/>
      <c r="Q39" s="21"/>
    </row>
    <row r="40" spans="2:17" ht="7.5" customHeight="1">
      <c r="B40" s="23"/>
      <c r="C40" s="39"/>
      <c r="D40" s="39"/>
      <c r="E40" s="245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1"/>
    </row>
    <row r="41" spans="2:17" ht="15" customHeight="1">
      <c r="B41" s="23"/>
      <c r="C41" s="39"/>
      <c r="D41" s="39"/>
      <c r="E41" s="245" t="s">
        <v>37</v>
      </c>
      <c r="F41" s="245"/>
      <c r="G41" s="234"/>
      <c r="H41" s="243"/>
      <c r="I41" s="243"/>
      <c r="J41" s="244"/>
      <c r="K41" s="31"/>
      <c r="L41" s="31"/>
      <c r="M41" s="31"/>
      <c r="N41" s="31"/>
      <c r="O41" s="31"/>
      <c r="P41" s="31"/>
      <c r="Q41" s="21"/>
    </row>
    <row r="42" spans="2:17" ht="7.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</row>
    <row r="43" spans="2:4" ht="7.5" customHeight="1">
      <c r="B43" s="6"/>
      <c r="D43" s="6"/>
    </row>
    <row r="44" spans="2:17" ht="30" customHeight="1">
      <c r="B44" s="35"/>
      <c r="C44" s="257" t="s">
        <v>158</v>
      </c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9"/>
      <c r="Q44" s="20"/>
    </row>
    <row r="45" spans="2:19" s="6" customFormat="1" ht="18.75" customHeight="1">
      <c r="B45" s="29"/>
      <c r="C45" s="9" t="s">
        <v>296</v>
      </c>
      <c r="D45" s="8"/>
      <c r="E45" s="8"/>
      <c r="F45" s="8"/>
      <c r="G45" s="8"/>
      <c r="H45" s="8"/>
      <c r="I45" s="16"/>
      <c r="J45" s="16"/>
      <c r="K45" s="8"/>
      <c r="L45" s="16"/>
      <c r="M45" s="16"/>
      <c r="N45" s="16"/>
      <c r="O45" s="8"/>
      <c r="P45" s="16"/>
      <c r="Q45" s="21"/>
      <c r="S45" s="2"/>
    </row>
    <row r="46" spans="2:17" ht="75" customHeight="1">
      <c r="B46" s="23"/>
      <c r="C46" s="267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9"/>
      <c r="Q46" s="21"/>
    </row>
    <row r="47" spans="2:17" ht="7.5" customHeight="1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</row>
    <row r="48" spans="2:4" ht="7.5" customHeight="1">
      <c r="B48" s="6"/>
      <c r="D48" s="6"/>
    </row>
    <row r="49" spans="2:17" ht="30" customHeight="1">
      <c r="B49" s="35"/>
      <c r="C49" s="257" t="s">
        <v>110</v>
      </c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9"/>
      <c r="Q49" s="20"/>
    </row>
    <row r="50" spans="2:17" ht="15" customHeight="1">
      <c r="B50" s="23"/>
      <c r="C50" s="37" t="s">
        <v>16</v>
      </c>
      <c r="D50" s="36"/>
      <c r="E50" s="68"/>
      <c r="F50" s="38" t="s">
        <v>12</v>
      </c>
      <c r="G50" s="36"/>
      <c r="H50" s="36"/>
      <c r="I50" s="68"/>
      <c r="J50" s="38" t="s">
        <v>13</v>
      </c>
      <c r="K50" s="36"/>
      <c r="L50" s="36"/>
      <c r="M50" s="9"/>
      <c r="N50" s="9"/>
      <c r="Q50" s="21"/>
    </row>
    <row r="51" spans="2:17" ht="7.5" customHeight="1">
      <c r="B51" s="2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1"/>
    </row>
    <row r="52" spans="2:17" ht="15" customHeight="1">
      <c r="B52" s="23"/>
      <c r="C52" s="37" t="s">
        <v>17</v>
      </c>
      <c r="D52" s="36"/>
      <c r="E52" s="68"/>
      <c r="F52" s="38" t="s">
        <v>141</v>
      </c>
      <c r="G52" s="36"/>
      <c r="H52" s="36"/>
      <c r="I52" s="68"/>
      <c r="J52" s="38" t="s">
        <v>142</v>
      </c>
      <c r="K52" s="36"/>
      <c r="L52" s="36"/>
      <c r="M52" s="68"/>
      <c r="N52" s="38" t="s">
        <v>151</v>
      </c>
      <c r="Q52" s="21"/>
    </row>
    <row r="53" spans="2:17" ht="7.5" customHeight="1">
      <c r="B53" s="2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1"/>
    </row>
    <row r="54" spans="2:17" ht="15" customHeight="1">
      <c r="B54" s="23"/>
      <c r="C54" s="37" t="s">
        <v>18</v>
      </c>
      <c r="D54" s="36"/>
      <c r="E54" s="68"/>
      <c r="F54" s="38" t="s">
        <v>152</v>
      </c>
      <c r="G54" s="36"/>
      <c r="H54" s="36"/>
      <c r="I54" s="68"/>
      <c r="J54" s="38" t="s">
        <v>140</v>
      </c>
      <c r="K54" s="36"/>
      <c r="L54" s="36"/>
      <c r="M54" s="9"/>
      <c r="N54" s="9"/>
      <c r="Q54" s="21"/>
    </row>
    <row r="55" spans="2:17" ht="7.5" customHeight="1">
      <c r="B55" s="2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1"/>
    </row>
    <row r="56" spans="2:17" ht="15" customHeight="1">
      <c r="B56" s="23"/>
      <c r="C56" s="37"/>
      <c r="D56" s="36"/>
      <c r="E56" s="68"/>
      <c r="F56" s="38" t="s">
        <v>14</v>
      </c>
      <c r="G56" s="36"/>
      <c r="H56" s="36"/>
      <c r="I56" s="68"/>
      <c r="J56" s="38" t="s">
        <v>15</v>
      </c>
      <c r="K56" s="36"/>
      <c r="L56" s="36"/>
      <c r="M56" s="9"/>
      <c r="N56" s="9"/>
      <c r="Q56" s="21"/>
    </row>
    <row r="57" spans="2:17" ht="7.5" customHeight="1">
      <c r="B57" s="2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1"/>
    </row>
    <row r="58" spans="2:17" ht="15" customHeight="1">
      <c r="B58" s="23"/>
      <c r="C58" s="37" t="s">
        <v>19</v>
      </c>
      <c r="D58" s="36"/>
      <c r="E58" s="68"/>
      <c r="F58" s="38" t="s">
        <v>20</v>
      </c>
      <c r="G58" s="36"/>
      <c r="H58" s="36"/>
      <c r="I58" s="68"/>
      <c r="J58" s="38" t="s">
        <v>21</v>
      </c>
      <c r="K58" s="36"/>
      <c r="L58" s="36"/>
      <c r="M58" s="68"/>
      <c r="N58" s="38" t="s">
        <v>22</v>
      </c>
      <c r="O58" s="38"/>
      <c r="P58" s="38"/>
      <c r="Q58" s="21"/>
    </row>
    <row r="59" spans="2:17" ht="7.5" customHeight="1">
      <c r="B59" s="2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1"/>
    </row>
    <row r="60" spans="2:17" ht="15" customHeight="1">
      <c r="B60" s="23"/>
      <c r="C60" s="37"/>
      <c r="D60" s="36"/>
      <c r="E60" s="68"/>
      <c r="F60" s="38" t="s">
        <v>23</v>
      </c>
      <c r="G60" s="36"/>
      <c r="H60" s="36"/>
      <c r="I60" s="68"/>
      <c r="J60" s="38" t="s">
        <v>24</v>
      </c>
      <c r="K60" s="36"/>
      <c r="L60" s="36"/>
      <c r="M60" s="68"/>
      <c r="N60" s="38" t="s">
        <v>25</v>
      </c>
      <c r="O60" s="38"/>
      <c r="P60" s="38"/>
      <c r="Q60" s="21"/>
    </row>
    <row r="61" spans="2:17" ht="7.5" customHeight="1">
      <c r="B61" s="2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1"/>
    </row>
    <row r="62" spans="2:17" ht="15" customHeight="1">
      <c r="B62" s="23"/>
      <c r="C62" s="37" t="s">
        <v>145</v>
      </c>
      <c r="D62" s="36"/>
      <c r="E62" s="68"/>
      <c r="F62" s="38" t="s">
        <v>143</v>
      </c>
      <c r="G62" s="36"/>
      <c r="H62" s="36"/>
      <c r="I62" s="68"/>
      <c r="J62" s="38" t="s">
        <v>144</v>
      </c>
      <c r="K62" s="36"/>
      <c r="L62" s="36"/>
      <c r="M62" s="9"/>
      <c r="N62" s="9"/>
      <c r="Q62" s="21"/>
    </row>
    <row r="63" spans="2:17" ht="7.5" customHeight="1">
      <c r="B63" s="2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1"/>
    </row>
    <row r="64" spans="2:17" ht="15" customHeight="1">
      <c r="B64" s="23"/>
      <c r="C64" s="265" t="s">
        <v>72</v>
      </c>
      <c r="D64" s="238"/>
      <c r="E64" s="68"/>
      <c r="F64" s="38" t="s">
        <v>11</v>
      </c>
      <c r="G64" s="9"/>
      <c r="H64" s="9"/>
      <c r="I64" s="266"/>
      <c r="J64" s="243"/>
      <c r="K64" s="243"/>
      <c r="L64" s="243"/>
      <c r="M64" s="243"/>
      <c r="N64" s="243"/>
      <c r="O64" s="243"/>
      <c r="P64" s="244"/>
      <c r="Q64" s="21"/>
    </row>
    <row r="65" spans="2:17" ht="7.5" customHeight="1">
      <c r="B65" s="24"/>
      <c r="C65" s="238"/>
      <c r="D65" s="23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1"/>
    </row>
    <row r="66" spans="2:17" ht="15" customHeight="1">
      <c r="B66" s="23"/>
      <c r="C66" s="238"/>
      <c r="D66" s="238"/>
      <c r="E66" s="68"/>
      <c r="F66" s="38" t="s">
        <v>11</v>
      </c>
      <c r="G66" s="9"/>
      <c r="H66" s="9"/>
      <c r="I66" s="266"/>
      <c r="J66" s="243"/>
      <c r="K66" s="243"/>
      <c r="L66" s="243"/>
      <c r="M66" s="243"/>
      <c r="N66" s="243"/>
      <c r="O66" s="243"/>
      <c r="P66" s="244"/>
      <c r="Q66" s="21"/>
    </row>
    <row r="67" spans="2:17" ht="7.5" customHeight="1">
      <c r="B67" s="24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1"/>
    </row>
    <row r="68" spans="2:26" ht="15" customHeight="1">
      <c r="B68" s="23"/>
      <c r="C68" s="37" t="s">
        <v>71</v>
      </c>
      <c r="D68" s="36"/>
      <c r="E68" s="9"/>
      <c r="F68" s="9"/>
      <c r="G68" s="9"/>
      <c r="H68" s="9"/>
      <c r="J68" s="41">
        <f>'Infomodule geplant'!$G$12</f>
        <v>0</v>
      </c>
      <c r="K68" s="9"/>
      <c r="L68" s="263">
        <f>IF(P73&lt;0,"Achtung % TN &gt; 100%!","")</f>
      </c>
      <c r="M68" s="264"/>
      <c r="N68" s="264"/>
      <c r="O68" s="264"/>
      <c r="P68" s="264"/>
      <c r="Q68" s="21"/>
      <c r="X68" s="90"/>
      <c r="Y68" s="90"/>
      <c r="Z68" s="90"/>
    </row>
    <row r="69" spans="2:17" ht="7.5" customHeight="1">
      <c r="B69" s="2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1"/>
    </row>
    <row r="70" spans="2:17" ht="22.5" customHeight="1">
      <c r="B70" s="24"/>
      <c r="C70" s="37" t="s">
        <v>338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1"/>
    </row>
    <row r="71" spans="2:17" ht="15" customHeight="1">
      <c r="B71" s="23"/>
      <c r="C71" s="37"/>
      <c r="D71" s="31" t="s">
        <v>130</v>
      </c>
      <c r="E71" s="36"/>
      <c r="F71" s="9"/>
      <c r="G71" s="9"/>
      <c r="H71" s="9"/>
      <c r="I71" s="17" t="s">
        <v>293</v>
      </c>
      <c r="J71" s="41">
        <f>'Infomodule geplant'!$G$13</f>
        <v>0</v>
      </c>
      <c r="K71" s="17"/>
      <c r="N71" s="31"/>
      <c r="O71" s="17" t="s">
        <v>294</v>
      </c>
      <c r="P71" s="41">
        <f>$J$68*P73/100</f>
        <v>0</v>
      </c>
      <c r="Q71" s="21"/>
    </row>
    <row r="72" spans="2:17" ht="7.5" customHeight="1">
      <c r="B72" s="24"/>
      <c r="C72" s="9"/>
      <c r="D72" s="9"/>
      <c r="E72" s="9"/>
      <c r="F72" s="9"/>
      <c r="G72" s="9"/>
      <c r="H72" s="9"/>
      <c r="I72" s="9"/>
      <c r="J72" s="9"/>
      <c r="K72" s="9"/>
      <c r="M72" s="9"/>
      <c r="N72" s="9"/>
      <c r="O72" s="9"/>
      <c r="P72" s="9"/>
      <c r="Q72" s="21"/>
    </row>
    <row r="73" spans="2:17" ht="15" customHeight="1">
      <c r="B73" s="23"/>
      <c r="C73" s="37"/>
      <c r="D73" s="31" t="s">
        <v>165</v>
      </c>
      <c r="E73" s="36"/>
      <c r="F73" s="9"/>
      <c r="G73" s="9"/>
      <c r="H73" s="9"/>
      <c r="I73" s="9"/>
      <c r="J73" s="41">
        <f>IF(J68=0,"",100*J71/J68)</f>
      </c>
      <c r="K73" s="3" t="s">
        <v>7</v>
      </c>
      <c r="P73" s="41">
        <f>IF(COUNT(H73,J73)=0,0,100-H73-J73)</f>
        <v>0</v>
      </c>
      <c r="Q73" s="32" t="s">
        <v>7</v>
      </c>
    </row>
    <row r="74" spans="2:17" ht="7.5" customHeight="1"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7"/>
    </row>
    <row r="75" spans="2:4" ht="7.5" customHeight="1">
      <c r="B75" s="6"/>
      <c r="D75" s="6"/>
    </row>
    <row r="76" spans="2:17" s="48" customFormat="1" ht="22.5" customHeight="1">
      <c r="B76" s="49"/>
      <c r="C76" s="51" t="s">
        <v>297</v>
      </c>
      <c r="D76" s="52"/>
      <c r="E76" s="54"/>
      <c r="F76" s="53" t="s">
        <v>61</v>
      </c>
      <c r="G76" s="53"/>
      <c r="H76" s="53"/>
      <c r="I76" s="53"/>
      <c r="J76" s="53"/>
      <c r="K76" s="53"/>
      <c r="L76" s="53"/>
      <c r="M76" s="53"/>
      <c r="N76" s="53"/>
      <c r="O76" s="54"/>
      <c r="P76" s="54"/>
      <c r="Q76" s="50"/>
    </row>
    <row r="77" spans="2:17" ht="21.75" customHeight="1">
      <c r="B77" s="29"/>
      <c r="C77" s="5"/>
      <c r="D77" s="8"/>
      <c r="F77" s="55" t="s">
        <v>60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21"/>
    </row>
    <row r="78" spans="2:31" ht="15" customHeight="1">
      <c r="B78" s="23"/>
      <c r="C78" s="68"/>
      <c r="D78" s="38" t="s">
        <v>47</v>
      </c>
      <c r="E78" s="68"/>
      <c r="F78" s="38" t="s">
        <v>48</v>
      </c>
      <c r="G78" s="36"/>
      <c r="H78" s="36"/>
      <c r="I78" s="68"/>
      <c r="J78" s="38" t="s">
        <v>50</v>
      </c>
      <c r="K78" s="36"/>
      <c r="L78" s="36"/>
      <c r="O78" s="36"/>
      <c r="P78" s="36"/>
      <c r="Q78" s="21"/>
      <c r="S78" s="48"/>
      <c r="T78" s="48"/>
      <c r="U78" s="48"/>
      <c r="V78" s="48"/>
      <c r="W78" s="48"/>
      <c r="X78" s="48"/>
      <c r="Y78" s="36"/>
      <c r="Z78" s="36"/>
      <c r="AA78" s="36"/>
      <c r="AB78" s="36"/>
      <c r="AC78" s="36"/>
      <c r="AD78" s="36"/>
      <c r="AE78" s="36"/>
    </row>
    <row r="79" spans="2:17" ht="7.5" customHeight="1">
      <c r="B79" s="24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1"/>
    </row>
    <row r="80" spans="2:24" ht="15" customHeight="1">
      <c r="B80" s="23"/>
      <c r="C80" s="68"/>
      <c r="D80" s="38" t="s">
        <v>49</v>
      </c>
      <c r="E80" s="68"/>
      <c r="F80" s="38" t="s">
        <v>51</v>
      </c>
      <c r="G80" s="36"/>
      <c r="H80" s="36"/>
      <c r="I80" s="68"/>
      <c r="J80" s="38" t="s">
        <v>147</v>
      </c>
      <c r="K80" s="36"/>
      <c r="L80" s="36"/>
      <c r="M80" s="36"/>
      <c r="N80" s="36"/>
      <c r="O80" s="36"/>
      <c r="P80" s="36"/>
      <c r="Q80" s="21"/>
      <c r="S80" s="48"/>
      <c r="T80" s="48"/>
      <c r="U80" s="48"/>
      <c r="V80" s="48"/>
      <c r="W80" s="48"/>
      <c r="X80" s="48"/>
    </row>
    <row r="81" spans="2:17" ht="7.5" customHeight="1">
      <c r="B81" s="2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1"/>
    </row>
    <row r="82" spans="2:24" ht="15" customHeight="1">
      <c r="B82" s="23"/>
      <c r="C82" s="68"/>
      <c r="D82" s="38" t="s">
        <v>53</v>
      </c>
      <c r="E82" s="234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6"/>
      <c r="Q82" s="21"/>
      <c r="S82" s="48"/>
      <c r="T82" s="48"/>
      <c r="U82" s="48"/>
      <c r="V82" s="48"/>
      <c r="W82" s="48"/>
      <c r="X82" s="48"/>
    </row>
    <row r="83" spans="2:17" ht="7.5" customHeight="1">
      <c r="B83" s="2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1"/>
    </row>
    <row r="84" spans="2:31" ht="15" customHeight="1">
      <c r="B84" s="23"/>
      <c r="C84" s="68"/>
      <c r="D84" s="38" t="s">
        <v>52</v>
      </c>
      <c r="E84" s="234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6"/>
      <c r="Q84" s="21"/>
      <c r="S84" s="48"/>
      <c r="T84" s="48"/>
      <c r="U84" s="48"/>
      <c r="V84" s="48"/>
      <c r="W84" s="48"/>
      <c r="X84" s="48"/>
      <c r="Y84" s="36"/>
      <c r="Z84" s="36"/>
      <c r="AA84" s="36"/>
      <c r="AB84" s="36"/>
      <c r="AC84" s="36"/>
      <c r="AD84" s="36"/>
      <c r="AE84" s="36"/>
    </row>
    <row r="85" spans="2:17" ht="7.5" customHeight="1">
      <c r="B85" s="2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1"/>
    </row>
    <row r="86" spans="2:24" ht="15" customHeight="1">
      <c r="B86" s="23"/>
      <c r="C86" s="68"/>
      <c r="D86" s="38" t="s">
        <v>339</v>
      </c>
      <c r="E86" s="234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6"/>
      <c r="Q86" s="21"/>
      <c r="S86" s="48"/>
      <c r="T86" s="48"/>
      <c r="U86" s="48"/>
      <c r="V86" s="48"/>
      <c r="W86" s="48"/>
      <c r="X86" s="48"/>
    </row>
    <row r="87" spans="2:17" ht="7.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7"/>
    </row>
    <row r="88" spans="2:24" ht="7.5" customHeight="1">
      <c r="B88" s="6"/>
      <c r="D88" s="6"/>
      <c r="S88" s="48"/>
      <c r="T88" s="48"/>
      <c r="U88" s="48"/>
      <c r="V88" s="48"/>
      <c r="W88" s="48"/>
      <c r="X88" s="48"/>
    </row>
    <row r="89" spans="2:24" s="48" customFormat="1" ht="22.5" customHeight="1">
      <c r="B89" s="49"/>
      <c r="C89" s="51" t="s">
        <v>298</v>
      </c>
      <c r="D89" s="52"/>
      <c r="E89" s="53"/>
      <c r="F89" s="53" t="s">
        <v>62</v>
      </c>
      <c r="G89" s="53"/>
      <c r="H89" s="53"/>
      <c r="I89" s="53"/>
      <c r="J89" s="53"/>
      <c r="K89" s="53"/>
      <c r="L89" s="53"/>
      <c r="M89" s="53"/>
      <c r="N89" s="53"/>
      <c r="O89" s="54"/>
      <c r="P89" s="54"/>
      <c r="Q89" s="50"/>
      <c r="S89" s="2"/>
      <c r="T89" s="2"/>
      <c r="U89" s="2"/>
      <c r="V89" s="2"/>
      <c r="W89" s="2"/>
      <c r="X89" s="2"/>
    </row>
    <row r="90" spans="2:24" ht="21.75" customHeight="1">
      <c r="B90" s="29"/>
      <c r="C90" s="5"/>
      <c r="D90" s="8"/>
      <c r="E90" s="55"/>
      <c r="F90" s="55" t="s">
        <v>63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21"/>
      <c r="S90" s="48"/>
      <c r="T90" s="48"/>
      <c r="U90" s="48"/>
      <c r="V90" s="48"/>
      <c r="W90" s="48"/>
      <c r="X90" s="48"/>
    </row>
    <row r="91" spans="2:17" ht="75" customHeight="1">
      <c r="B91" s="23"/>
      <c r="C91" s="267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9"/>
      <c r="Q91" s="21"/>
    </row>
    <row r="92" spans="2:17" ht="7.5" customHeight="1"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7"/>
    </row>
    <row r="93" spans="2:4" ht="7.5" customHeight="1">
      <c r="B93" s="6"/>
      <c r="D93" s="6"/>
    </row>
    <row r="94" spans="2:17" ht="30" customHeight="1">
      <c r="B94" s="35"/>
      <c r="C94" s="257" t="s">
        <v>299</v>
      </c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80"/>
      <c r="P94" s="280"/>
      <c r="Q94" s="20"/>
    </row>
    <row r="95" spans="2:17" ht="15" customHeight="1">
      <c r="B95" s="23"/>
      <c r="C95" s="68"/>
      <c r="D95" s="38" t="s">
        <v>54</v>
      </c>
      <c r="E95" s="36"/>
      <c r="F95" s="36"/>
      <c r="G95" s="36"/>
      <c r="H95" s="36"/>
      <c r="I95" s="68"/>
      <c r="J95" s="38" t="s">
        <v>64</v>
      </c>
      <c r="K95" s="36"/>
      <c r="L95" s="36"/>
      <c r="M95" s="36"/>
      <c r="N95" s="36"/>
      <c r="O95" s="36"/>
      <c r="P95" s="36"/>
      <c r="Q95" s="21"/>
    </row>
    <row r="96" spans="2:17" ht="7.5" customHeight="1">
      <c r="B96" s="24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1"/>
    </row>
    <row r="97" spans="2:17" ht="15" customHeight="1">
      <c r="B97" s="23"/>
      <c r="C97" s="68"/>
      <c r="D97" s="38" t="s">
        <v>153</v>
      </c>
      <c r="E97" s="36"/>
      <c r="F97" s="36"/>
      <c r="G97" s="36"/>
      <c r="H97" s="36"/>
      <c r="I97" s="68"/>
      <c r="J97" s="38" t="s">
        <v>154</v>
      </c>
      <c r="K97" s="36"/>
      <c r="L97" s="36"/>
      <c r="M97" s="36"/>
      <c r="N97" s="36"/>
      <c r="O97" s="36"/>
      <c r="P97" s="36"/>
      <c r="Q97" s="21"/>
    </row>
    <row r="98" spans="2:17" ht="7.5" customHeight="1">
      <c r="B98" s="2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1"/>
    </row>
    <row r="99" spans="2:17" ht="15" customHeight="1">
      <c r="B99" s="23"/>
      <c r="C99" s="68"/>
      <c r="D99" s="38" t="s">
        <v>55</v>
      </c>
      <c r="E99" s="36"/>
      <c r="F99" s="36"/>
      <c r="G99" s="36"/>
      <c r="H99" s="36"/>
      <c r="I99" s="68"/>
      <c r="J99" s="38" t="s">
        <v>56</v>
      </c>
      <c r="K99" s="36"/>
      <c r="L99" s="36"/>
      <c r="M99" s="36"/>
      <c r="N99" s="36"/>
      <c r="O99" s="36"/>
      <c r="P99" s="36"/>
      <c r="Q99" s="21"/>
    </row>
    <row r="100" spans="2:17" ht="7.5" customHeight="1">
      <c r="B100" s="2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21"/>
    </row>
    <row r="101" spans="2:17" ht="15" customHeight="1">
      <c r="B101" s="23"/>
      <c r="C101" s="68"/>
      <c r="D101" s="38" t="s">
        <v>11</v>
      </c>
      <c r="E101" s="234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6"/>
      <c r="Q101" s="21"/>
    </row>
    <row r="102" spans="2:17" ht="7.5" customHeight="1">
      <c r="B102" s="2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21"/>
    </row>
    <row r="103" spans="2:17" ht="15" customHeight="1">
      <c r="B103" s="23"/>
      <c r="C103" s="68"/>
      <c r="D103" s="38" t="s">
        <v>11</v>
      </c>
      <c r="E103" s="234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6"/>
      <c r="Q103" s="21"/>
    </row>
    <row r="104" spans="2:17" ht="7.5" customHeight="1">
      <c r="B104" s="2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21"/>
    </row>
    <row r="105" spans="2:17" ht="15" customHeight="1">
      <c r="B105" s="23"/>
      <c r="C105" s="68"/>
      <c r="D105" s="38" t="s">
        <v>11</v>
      </c>
      <c r="E105" s="234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6"/>
      <c r="Q105" s="21"/>
    </row>
    <row r="106" spans="2:17" ht="7.5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</row>
    <row r="107" ht="7.5" customHeight="1"/>
    <row r="108" spans="2:17" ht="30" customHeight="1">
      <c r="B108" s="35"/>
      <c r="C108" s="257" t="s">
        <v>300</v>
      </c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80"/>
      <c r="P108" s="280"/>
      <c r="Q108" s="20"/>
    </row>
    <row r="109" spans="2:17" ht="15" customHeight="1">
      <c r="B109" s="23"/>
      <c r="C109" s="158">
        <f>IF(C95=0,"","x")</f>
      </c>
      <c r="D109" s="63">
        <f>IF(C109="","",CONCATENATE("Durchführung von ",'Infomodule geplant'!G11," Informationsmodulen"))</f>
      </c>
      <c r="E109" s="64"/>
      <c r="F109" s="64"/>
      <c r="G109" s="64"/>
      <c r="H109" s="67"/>
      <c r="I109" s="41">
        <f>IF(J68=0,"","x")</f>
      </c>
      <c r="J109" s="63">
        <f>IF(I109="","","Mindestens 12 TN BL pro Modul")</f>
      </c>
      <c r="K109" s="64"/>
      <c r="L109" s="64"/>
      <c r="M109" s="64"/>
      <c r="N109" s="64"/>
      <c r="O109" s="64"/>
      <c r="P109" s="67"/>
      <c r="Q109" s="21"/>
    </row>
    <row r="110" spans="2:17" ht="7.5" customHeight="1">
      <c r="B110" s="2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21"/>
    </row>
    <row r="111" spans="2:17" ht="15" customHeight="1">
      <c r="B111" s="23"/>
      <c r="C111" s="41">
        <f>IF(C95="x","x","")</f>
      </c>
      <c r="D111" s="63">
        <f>IF(C111="","","Dokumentation mündliche Befragung TN")</f>
      </c>
      <c r="E111" s="65"/>
      <c r="F111" s="65"/>
      <c r="G111" s="65"/>
      <c r="H111" s="66"/>
      <c r="I111" s="41">
        <f>IF(I95="x","x","")</f>
      </c>
      <c r="J111" s="63">
        <f>IF(I111="","","Dokumentation schriftliche Befragung TN")</f>
      </c>
      <c r="K111" s="65"/>
      <c r="L111" s="65"/>
      <c r="M111" s="65"/>
      <c r="N111" s="65"/>
      <c r="O111" s="65"/>
      <c r="P111" s="66"/>
      <c r="Q111" s="21"/>
    </row>
    <row r="112" spans="2:17" ht="7.5" customHeight="1">
      <c r="B112" s="2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21"/>
    </row>
    <row r="113" spans="2:17" ht="15" customHeight="1">
      <c r="B113" s="23"/>
      <c r="C113" s="41">
        <f>IF(C97="x","x","")</f>
      </c>
      <c r="D113" s="63">
        <f>IF(C113="","","Dokumentation mündliche Befragung Referierende")</f>
      </c>
      <c r="E113" s="65"/>
      <c r="F113" s="65"/>
      <c r="G113" s="65"/>
      <c r="H113" s="66"/>
      <c r="I113" s="41">
        <f>IF(I97="x","x","")</f>
      </c>
      <c r="J113" s="63">
        <f>IF(I113="","","Dokumentation schriftliche Befragung Referierende")</f>
      </c>
      <c r="K113" s="65"/>
      <c r="L113" s="65"/>
      <c r="M113" s="65"/>
      <c r="N113" s="65"/>
      <c r="O113" s="65"/>
      <c r="P113" s="66"/>
      <c r="Q113" s="21"/>
    </row>
    <row r="114" spans="2:17" ht="7.5" customHeight="1">
      <c r="B114" s="2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21"/>
    </row>
    <row r="115" spans="2:17" ht="15" customHeight="1">
      <c r="B115" s="23"/>
      <c r="C115" s="41">
        <f>IF(C99="x","x","")</f>
      </c>
      <c r="D115" s="63">
        <f>IF(C115="","","Bericht interne Evaluation")</f>
      </c>
      <c r="E115" s="65"/>
      <c r="F115" s="65"/>
      <c r="G115" s="65"/>
      <c r="H115" s="66"/>
      <c r="I115" s="41">
        <f>IF(I99="x","x","")</f>
      </c>
      <c r="J115" s="63">
        <f>IF(I115="","","Bericht externe Evaluation")</f>
      </c>
      <c r="K115" s="65"/>
      <c r="L115" s="65"/>
      <c r="M115" s="65"/>
      <c r="N115" s="65"/>
      <c r="O115" s="65"/>
      <c r="P115" s="66"/>
      <c r="Q115" s="21"/>
    </row>
    <row r="116" spans="2:17" ht="7.5" customHeight="1">
      <c r="B116" s="24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21"/>
    </row>
    <row r="117" spans="2:17" ht="15" customHeight="1">
      <c r="B117" s="23"/>
      <c r="C117" s="41">
        <f>IF(C101="x","x","")</f>
      </c>
      <c r="D117" s="63">
        <f>IF(C117="","",CONCATENATE("Dokumentation ",E101))</f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21"/>
    </row>
    <row r="118" spans="2:17" ht="7.5" customHeight="1">
      <c r="B118" s="2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21"/>
    </row>
    <row r="119" spans="2:17" ht="15" customHeight="1">
      <c r="B119" s="23"/>
      <c r="C119" s="41">
        <f>IF(C103="x","x","")</f>
      </c>
      <c r="D119" s="63">
        <f>IF(C119="","",CONCATENATE("Dokumentation ",E103))</f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21"/>
    </row>
    <row r="120" spans="2:17" ht="7.5" customHeight="1">
      <c r="B120" s="2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21"/>
    </row>
    <row r="121" spans="2:17" ht="15" customHeight="1">
      <c r="B121" s="23"/>
      <c r="C121" s="41">
        <f>IF(C105="x","x","")</f>
      </c>
      <c r="D121" s="63">
        <f>IF(C121="","",CONCATENATE("Dokumentation ",E105))</f>
      </c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21"/>
    </row>
    <row r="122" spans="2:17" ht="7.5" customHeight="1">
      <c r="B122" s="24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21"/>
    </row>
    <row r="123" spans="2:17" ht="15" customHeight="1">
      <c r="B123" s="23"/>
      <c r="C123" s="68"/>
      <c r="D123" s="38" t="s">
        <v>11</v>
      </c>
      <c r="E123" s="234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6"/>
      <c r="Q123" s="21"/>
    </row>
    <row r="124" spans="2:17" ht="7.5" customHeight="1">
      <c r="B124" s="24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21"/>
    </row>
    <row r="125" spans="2:17" ht="15" customHeight="1">
      <c r="B125" s="23"/>
      <c r="C125" s="68"/>
      <c r="D125" s="38" t="s">
        <v>11</v>
      </c>
      <c r="E125" s="234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6"/>
      <c r="Q125" s="21"/>
    </row>
    <row r="126" spans="2:17" ht="7.5" customHeight="1">
      <c r="B126" s="24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21"/>
    </row>
    <row r="127" spans="2:17" ht="15" customHeight="1">
      <c r="B127" s="23"/>
      <c r="C127" s="68"/>
      <c r="D127" s="38" t="s">
        <v>11</v>
      </c>
      <c r="E127" s="234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6"/>
      <c r="Q127" s="21"/>
    </row>
    <row r="128" spans="2:17" ht="7.5" customHeight="1">
      <c r="B128" s="25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7"/>
    </row>
    <row r="129" spans="2:17" ht="7.5" customHeight="1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2:17" s="6" customFormat="1" ht="35.25" customHeight="1">
      <c r="B130" s="35"/>
      <c r="C130" s="18" t="s">
        <v>301</v>
      </c>
      <c r="D130" s="19"/>
      <c r="E130" s="19"/>
      <c r="F130" s="19"/>
      <c r="G130" s="19"/>
      <c r="H130" s="19"/>
      <c r="I130" s="33"/>
      <c r="J130" s="277" t="s">
        <v>69</v>
      </c>
      <c r="K130" s="278"/>
      <c r="L130" s="278"/>
      <c r="M130" s="278"/>
      <c r="N130" s="278"/>
      <c r="O130" s="278"/>
      <c r="P130" s="278"/>
      <c r="Q130" s="20"/>
    </row>
    <row r="131" spans="2:17" ht="75" customHeight="1">
      <c r="B131" s="23"/>
      <c r="C131" s="267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9"/>
      <c r="Q131" s="21"/>
    </row>
    <row r="132" spans="2:17" ht="7.5" customHeight="1">
      <c r="B132" s="25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7"/>
    </row>
    <row r="133" spans="1:16" ht="7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2:17" ht="15" customHeight="1">
      <c r="B134" s="3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/>
    </row>
    <row r="135" spans="2:17" ht="22.5" customHeight="1">
      <c r="B135" s="23"/>
      <c r="C135" s="281" t="str">
        <f>CONCATENATE(G24," ",M24)</f>
        <v> </v>
      </c>
      <c r="D135" s="282"/>
      <c r="E135" s="6"/>
      <c r="F135" s="281">
        <f>IF(K28="","",K28)</f>
      </c>
      <c r="G135" s="283"/>
      <c r="H135" s="284"/>
      <c r="I135" s="69"/>
      <c r="J135" s="285"/>
      <c r="K135" s="244"/>
      <c r="L135" s="69"/>
      <c r="M135" s="6"/>
      <c r="N135" s="6"/>
      <c r="O135" s="6"/>
      <c r="P135" s="6"/>
      <c r="Q135" s="21"/>
    </row>
    <row r="136" spans="2:17" ht="22.5" customHeight="1">
      <c r="B136" s="23"/>
      <c r="C136" s="8" t="s">
        <v>5</v>
      </c>
      <c r="E136" s="6"/>
      <c r="F136" s="8" t="s">
        <v>80</v>
      </c>
      <c r="G136" s="6"/>
      <c r="I136" s="6"/>
      <c r="J136" s="8" t="s">
        <v>132</v>
      </c>
      <c r="K136" s="6"/>
      <c r="M136" s="6" t="s">
        <v>1</v>
      </c>
      <c r="O136" s="6"/>
      <c r="P136" s="6"/>
      <c r="Q136" s="21"/>
    </row>
    <row r="137" spans="2:17" ht="15" customHeight="1">
      <c r="B137" s="25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</row>
  </sheetData>
  <sheetProtection password="CF59" sheet="1"/>
  <mergeCells count="81">
    <mergeCell ref="C135:D135"/>
    <mergeCell ref="F135:H135"/>
    <mergeCell ref="J135:K135"/>
    <mergeCell ref="E127:P127"/>
    <mergeCell ref="C108:P108"/>
    <mergeCell ref="E101:P101"/>
    <mergeCell ref="E103:P103"/>
    <mergeCell ref="E105:P105"/>
    <mergeCell ref="E30:F30"/>
    <mergeCell ref="E84:P84"/>
    <mergeCell ref="C131:P131"/>
    <mergeCell ref="J130:P130"/>
    <mergeCell ref="E125:P125"/>
    <mergeCell ref="C91:P91"/>
    <mergeCell ref="E86:P86"/>
    <mergeCell ref="E123:P123"/>
    <mergeCell ref="C94:P94"/>
    <mergeCell ref="E82:P82"/>
    <mergeCell ref="E39:F39"/>
    <mergeCell ref="G39:J39"/>
    <mergeCell ref="E41:F41"/>
    <mergeCell ref="E37:F37"/>
    <mergeCell ref="G37:J37"/>
    <mergeCell ref="K37:L37"/>
    <mergeCell ref="I66:P66"/>
    <mergeCell ref="E29:P29"/>
    <mergeCell ref="E26:H26"/>
    <mergeCell ref="M32:P32"/>
    <mergeCell ref="E40:P40"/>
    <mergeCell ref="G41:J41"/>
    <mergeCell ref="G30:J30"/>
    <mergeCell ref="K30:L30"/>
    <mergeCell ref="M37:P37"/>
    <mergeCell ref="E38:P38"/>
    <mergeCell ref="M30:P30"/>
    <mergeCell ref="K39:L39"/>
    <mergeCell ref="M39:P39"/>
    <mergeCell ref="I20:P20"/>
    <mergeCell ref="E21:P21"/>
    <mergeCell ref="M24:P24"/>
    <mergeCell ref="E27:P27"/>
    <mergeCell ref="K24:L24"/>
    <mergeCell ref="I22:P22"/>
    <mergeCell ref="E25:P25"/>
    <mergeCell ref="G32:J32"/>
    <mergeCell ref="K32:L32"/>
    <mergeCell ref="E34:P34"/>
    <mergeCell ref="E36:P36"/>
    <mergeCell ref="L68:P68"/>
    <mergeCell ref="C44:P44"/>
    <mergeCell ref="C64:D66"/>
    <mergeCell ref="I64:P64"/>
    <mergeCell ref="C46:P46"/>
    <mergeCell ref="C49:P49"/>
    <mergeCell ref="E31:P31"/>
    <mergeCell ref="E32:F32"/>
    <mergeCell ref="I35:P35"/>
    <mergeCell ref="C7:P7"/>
    <mergeCell ref="C8:P8"/>
    <mergeCell ref="F11:P11"/>
    <mergeCell ref="M15:N15"/>
    <mergeCell ref="C18:P18"/>
    <mergeCell ref="I28:J28"/>
    <mergeCell ref="C35:D36"/>
    <mergeCell ref="K28:P28"/>
    <mergeCell ref="I26:P26"/>
    <mergeCell ref="E23:P23"/>
    <mergeCell ref="E20:H20"/>
    <mergeCell ref="I15:L15"/>
    <mergeCell ref="G28:H28"/>
    <mergeCell ref="E24:F24"/>
    <mergeCell ref="G24:J24"/>
    <mergeCell ref="E28:F28"/>
    <mergeCell ref="N2:P2"/>
    <mergeCell ref="E19:P19"/>
    <mergeCell ref="C10:E10"/>
    <mergeCell ref="F10:P10"/>
    <mergeCell ref="C11:E11"/>
    <mergeCell ref="C20:D22"/>
    <mergeCell ref="E6:G6"/>
    <mergeCell ref="N3:P3"/>
  </mergeCells>
  <conditionalFormatting sqref="F30 F39:F40">
    <cfRule type="expression" priority="3359" dxfId="2" stopIfTrue="1">
      <formula>I21="x"</formula>
    </cfRule>
  </conditionalFormatting>
  <conditionalFormatting sqref="H19 E19:F19">
    <cfRule type="expression" priority="276" dxfId="2" stopIfTrue="1">
      <formula>D19="x"</formula>
    </cfRule>
  </conditionalFormatting>
  <conditionalFormatting sqref="E19 H19">
    <cfRule type="expression" priority="273" dxfId="2" stopIfTrue="1">
      <formula>H19="x"</formula>
    </cfRule>
  </conditionalFormatting>
  <conditionalFormatting sqref="C68:D68">
    <cfRule type="expression" priority="272" dxfId="2" stopIfTrue="1">
      <formula>B68="x"</formula>
    </cfRule>
  </conditionalFormatting>
  <conditionalFormatting sqref="F22 H22 F35 H35 J80 F78 D80">
    <cfRule type="expression" priority="233" dxfId="0" stopIfTrue="1">
      <formula>C22="x"</formula>
    </cfRule>
  </conditionalFormatting>
  <conditionalFormatting sqref="F50:H50">
    <cfRule type="expression" priority="151" dxfId="0" stopIfTrue="1">
      <formula>E50="x"</formula>
    </cfRule>
  </conditionalFormatting>
  <conditionalFormatting sqref="F52:H52">
    <cfRule type="expression" priority="150" dxfId="0" stopIfTrue="1">
      <formula>E52="x"</formula>
    </cfRule>
  </conditionalFormatting>
  <conditionalFormatting sqref="F54:H54">
    <cfRule type="expression" priority="149" dxfId="0" stopIfTrue="1">
      <formula>E54="x"</formula>
    </cfRule>
  </conditionalFormatting>
  <conditionalFormatting sqref="F56:H56">
    <cfRule type="expression" priority="148" dxfId="0" stopIfTrue="1">
      <formula>E56="x"</formula>
    </cfRule>
  </conditionalFormatting>
  <conditionalFormatting sqref="F58:H58">
    <cfRule type="expression" priority="147" dxfId="0" stopIfTrue="1">
      <formula>E58="x"</formula>
    </cfRule>
  </conditionalFormatting>
  <conditionalFormatting sqref="F60:H60">
    <cfRule type="expression" priority="146" dxfId="0" stopIfTrue="1">
      <formula>E60="x"</formula>
    </cfRule>
  </conditionalFormatting>
  <conditionalFormatting sqref="J50:L50">
    <cfRule type="expression" priority="145" dxfId="0" stopIfTrue="1">
      <formula>I50="x"</formula>
    </cfRule>
  </conditionalFormatting>
  <conditionalFormatting sqref="J52:L52">
    <cfRule type="expression" priority="144" dxfId="0" stopIfTrue="1">
      <formula>I52="x"</formula>
    </cfRule>
  </conditionalFormatting>
  <conditionalFormatting sqref="J54:L54">
    <cfRule type="expression" priority="143" dxfId="0" stopIfTrue="1">
      <formula>I54="x"</formula>
    </cfRule>
  </conditionalFormatting>
  <conditionalFormatting sqref="J56:L56">
    <cfRule type="expression" priority="142" dxfId="0" stopIfTrue="1">
      <formula>I56="x"</formula>
    </cfRule>
  </conditionalFormatting>
  <conditionalFormatting sqref="J58:L58">
    <cfRule type="expression" priority="141" dxfId="0" stopIfTrue="1">
      <formula>I58="x"</formula>
    </cfRule>
  </conditionalFormatting>
  <conditionalFormatting sqref="J60:L60">
    <cfRule type="expression" priority="140" dxfId="0" stopIfTrue="1">
      <formula>I60="x"</formula>
    </cfRule>
  </conditionalFormatting>
  <conditionalFormatting sqref="N58:P58">
    <cfRule type="expression" priority="139" dxfId="0" stopIfTrue="1">
      <formula>M58="x"</formula>
    </cfRule>
  </conditionalFormatting>
  <conditionalFormatting sqref="N60:P60">
    <cfRule type="expression" priority="138" dxfId="0" stopIfTrue="1">
      <formula>M60="x"</formula>
    </cfRule>
  </conditionalFormatting>
  <conditionalFormatting sqref="D78">
    <cfRule type="expression" priority="136" dxfId="0" stopIfTrue="1">
      <formula>C78="x"</formula>
    </cfRule>
  </conditionalFormatting>
  <conditionalFormatting sqref="J78">
    <cfRule type="expression" priority="135" dxfId="0" stopIfTrue="1">
      <formula>I78="x"</formula>
    </cfRule>
  </conditionalFormatting>
  <conditionalFormatting sqref="D82">
    <cfRule type="expression" priority="134" dxfId="0" stopIfTrue="1">
      <formula>C82="x"</formula>
    </cfRule>
  </conditionalFormatting>
  <conditionalFormatting sqref="D84">
    <cfRule type="expression" priority="133" dxfId="0" stopIfTrue="1">
      <formula>C84="x"</formula>
    </cfRule>
  </conditionalFormatting>
  <conditionalFormatting sqref="D86">
    <cfRule type="expression" priority="132" dxfId="0" stopIfTrue="1">
      <formula>C86="x"</formula>
    </cfRule>
  </conditionalFormatting>
  <conditionalFormatting sqref="F80:H80">
    <cfRule type="expression" priority="130" dxfId="0" stopIfTrue="1">
      <formula>E80="x"</formula>
    </cfRule>
  </conditionalFormatting>
  <conditionalFormatting sqref="D95:H95">
    <cfRule type="expression" priority="127" dxfId="0" stopIfTrue="1">
      <formula>C95="x"</formula>
    </cfRule>
  </conditionalFormatting>
  <conditionalFormatting sqref="D97:H97">
    <cfRule type="expression" priority="126" dxfId="0" stopIfTrue="1">
      <formula>C97="x"</formula>
    </cfRule>
  </conditionalFormatting>
  <conditionalFormatting sqref="D99:H99">
    <cfRule type="expression" priority="125" dxfId="0" stopIfTrue="1">
      <formula>C99="x"</formula>
    </cfRule>
  </conditionalFormatting>
  <conditionalFormatting sqref="D101">
    <cfRule type="expression" priority="124" dxfId="0" stopIfTrue="1">
      <formula>C101="x"</formula>
    </cfRule>
  </conditionalFormatting>
  <conditionalFormatting sqref="D103">
    <cfRule type="expression" priority="123" dxfId="0" stopIfTrue="1">
      <formula>C103="x"</formula>
    </cfRule>
  </conditionalFormatting>
  <conditionalFormatting sqref="D105">
    <cfRule type="expression" priority="122" dxfId="0" stopIfTrue="1">
      <formula>C105="x"</formula>
    </cfRule>
  </conditionalFormatting>
  <conditionalFormatting sqref="J95:P95">
    <cfRule type="expression" priority="121" dxfId="0" stopIfTrue="1">
      <formula>I95="x"</formula>
    </cfRule>
  </conditionalFormatting>
  <conditionalFormatting sqref="J97:P97">
    <cfRule type="expression" priority="120" dxfId="0" stopIfTrue="1">
      <formula>I97="x"</formula>
    </cfRule>
  </conditionalFormatting>
  <conditionalFormatting sqref="J99:P99">
    <cfRule type="expression" priority="119" dxfId="0" stopIfTrue="1">
      <formula>I99="x"</formula>
    </cfRule>
  </conditionalFormatting>
  <conditionalFormatting sqref="D111:H111">
    <cfRule type="expression" priority="118" dxfId="0" stopIfTrue="1">
      <formula>C111="x"</formula>
    </cfRule>
  </conditionalFormatting>
  <conditionalFormatting sqref="D113:H113">
    <cfRule type="expression" priority="117" dxfId="0" stopIfTrue="1">
      <formula>C113="x"</formula>
    </cfRule>
  </conditionalFormatting>
  <conditionalFormatting sqref="D115:H115">
    <cfRule type="expression" priority="116" dxfId="0" stopIfTrue="1">
      <formula>C115="x"</formula>
    </cfRule>
  </conditionalFormatting>
  <conditionalFormatting sqref="J111:P111">
    <cfRule type="expression" priority="115" dxfId="0" stopIfTrue="1">
      <formula>I111="x"</formula>
    </cfRule>
  </conditionalFormatting>
  <conditionalFormatting sqref="J113:P113">
    <cfRule type="expression" priority="114" dxfId="0" stopIfTrue="1">
      <formula>I113="x"</formula>
    </cfRule>
  </conditionalFormatting>
  <conditionalFormatting sqref="J115:P115">
    <cfRule type="expression" priority="113" dxfId="0" stopIfTrue="1">
      <formula>I115="x"</formula>
    </cfRule>
  </conditionalFormatting>
  <conditionalFormatting sqref="D109">
    <cfRule type="expression" priority="112" dxfId="0" stopIfTrue="1">
      <formula>C109="x"</formula>
    </cfRule>
  </conditionalFormatting>
  <conditionalFormatting sqref="J109">
    <cfRule type="expression" priority="110" dxfId="0" stopIfTrue="1">
      <formula>I109="x"</formula>
    </cfRule>
  </conditionalFormatting>
  <conditionalFormatting sqref="J115">
    <cfRule type="expression" priority="109" dxfId="0" stopIfTrue="1">
      <formula>I115="x"</formula>
    </cfRule>
  </conditionalFormatting>
  <conditionalFormatting sqref="D117:P117">
    <cfRule type="expression" priority="108" dxfId="0" stopIfTrue="1">
      <formula>C117="x"</formula>
    </cfRule>
  </conditionalFormatting>
  <conditionalFormatting sqref="D119:P119">
    <cfRule type="expression" priority="107" dxfId="0" stopIfTrue="1">
      <formula>C119="x"</formula>
    </cfRule>
  </conditionalFormatting>
  <conditionalFormatting sqref="D121:P121">
    <cfRule type="expression" priority="106" dxfId="0" stopIfTrue="1">
      <formula>C121="x"</formula>
    </cfRule>
  </conditionalFormatting>
  <conditionalFormatting sqref="D123">
    <cfRule type="expression" priority="105" dxfId="0" stopIfTrue="1">
      <formula>C123="x"</formula>
    </cfRule>
  </conditionalFormatting>
  <conditionalFormatting sqref="D125">
    <cfRule type="expression" priority="104" dxfId="0" stopIfTrue="1">
      <formula>C125="x"</formula>
    </cfRule>
  </conditionalFormatting>
  <conditionalFormatting sqref="D127">
    <cfRule type="expression" priority="103" dxfId="0" stopIfTrue="1">
      <formula>C127="x"</formula>
    </cfRule>
  </conditionalFormatting>
  <conditionalFormatting sqref="J111">
    <cfRule type="expression" priority="101" dxfId="0" stopIfTrue="1">
      <formula>I111="x"</formula>
    </cfRule>
  </conditionalFormatting>
  <conditionalFormatting sqref="J113">
    <cfRule type="expression" priority="100" dxfId="0" stopIfTrue="1">
      <formula>I113="x"</formula>
    </cfRule>
  </conditionalFormatting>
  <conditionalFormatting sqref="J115">
    <cfRule type="expression" priority="99" dxfId="0" stopIfTrue="1">
      <formula>I115="x"</formula>
    </cfRule>
  </conditionalFormatting>
  <conditionalFormatting sqref="D121">
    <cfRule type="expression" priority="98" dxfId="0" stopIfTrue="1">
      <formula>C121="x"</formula>
    </cfRule>
  </conditionalFormatting>
  <conditionalFormatting sqref="F64">
    <cfRule type="expression" priority="91" dxfId="0" stopIfTrue="1">
      <formula>E64="x"</formula>
    </cfRule>
  </conditionalFormatting>
  <conditionalFormatting sqref="F66">
    <cfRule type="expression" priority="90" dxfId="0" stopIfTrue="1">
      <formula>E66="x"</formula>
    </cfRule>
  </conditionalFormatting>
  <conditionalFormatting sqref="J64:K64 N64:O64">
    <cfRule type="expression" priority="89" dxfId="2" stopIfTrue="1">
      <formula>I64="x"</formula>
    </cfRule>
  </conditionalFormatting>
  <conditionalFormatting sqref="L64:O64">
    <cfRule type="expression" priority="88" dxfId="2" stopIfTrue="1">
      <formula>J64="x"</formula>
    </cfRule>
  </conditionalFormatting>
  <conditionalFormatting sqref="J64">
    <cfRule type="expression" priority="87" dxfId="2" stopIfTrue="1">
      <formula>K64="x"</formula>
    </cfRule>
  </conditionalFormatting>
  <conditionalFormatting sqref="M64">
    <cfRule type="expression" priority="86" dxfId="2" stopIfTrue="1">
      <formula>L64="x"</formula>
    </cfRule>
  </conditionalFormatting>
  <conditionalFormatting sqref="I64">
    <cfRule type="expression" priority="85" dxfId="2" stopIfTrue="1">
      <formula>H64="x"</formula>
    </cfRule>
  </conditionalFormatting>
  <conditionalFormatting sqref="J64">
    <cfRule type="expression" priority="84" dxfId="2" stopIfTrue="1">
      <formula>H64="x"</formula>
    </cfRule>
  </conditionalFormatting>
  <conditionalFormatting sqref="K64">
    <cfRule type="expression" priority="83" dxfId="2" stopIfTrue="1">
      <formula>J64="x"</formula>
    </cfRule>
  </conditionalFormatting>
  <conditionalFormatting sqref="J66:K66 N66:O66">
    <cfRule type="expression" priority="82" dxfId="2" stopIfTrue="1">
      <formula>I66="x"</formula>
    </cfRule>
  </conditionalFormatting>
  <conditionalFormatting sqref="L66:O66">
    <cfRule type="expression" priority="81" dxfId="2" stopIfTrue="1">
      <formula>J66="x"</formula>
    </cfRule>
  </conditionalFormatting>
  <conditionalFormatting sqref="J66">
    <cfRule type="expression" priority="80" dxfId="2" stopIfTrue="1">
      <formula>K66="x"</formula>
    </cfRule>
  </conditionalFormatting>
  <conditionalFormatting sqref="M66">
    <cfRule type="expression" priority="79" dxfId="2" stopIfTrue="1">
      <formula>L66="x"</formula>
    </cfRule>
  </conditionalFormatting>
  <conditionalFormatting sqref="I66">
    <cfRule type="expression" priority="78" dxfId="2" stopIfTrue="1">
      <formula>H66="x"</formula>
    </cfRule>
  </conditionalFormatting>
  <conditionalFormatting sqref="J66">
    <cfRule type="expression" priority="77" dxfId="2" stopIfTrue="1">
      <formula>H66="x"</formula>
    </cfRule>
  </conditionalFormatting>
  <conditionalFormatting sqref="K66">
    <cfRule type="expression" priority="76" dxfId="2" stopIfTrue="1">
      <formula>J66="x"</formula>
    </cfRule>
  </conditionalFormatting>
  <conditionalFormatting sqref="F62:H62">
    <cfRule type="expression" priority="34" dxfId="0" stopIfTrue="1">
      <formula>E62="x"</formula>
    </cfRule>
  </conditionalFormatting>
  <conditionalFormatting sqref="J62:L62">
    <cfRule type="expression" priority="33" dxfId="0" stopIfTrue="1">
      <formula>I62="x"</formula>
    </cfRule>
  </conditionalFormatting>
  <conditionalFormatting sqref="G78:H78">
    <cfRule type="expression" priority="3870" dxfId="0" stopIfTrue="1">
      <formula>J80="x"</formula>
    </cfRule>
  </conditionalFormatting>
  <conditionalFormatting sqref="K80:P80">
    <cfRule type="expression" priority="3872" dxfId="0" stopIfTrue="1">
      <formula>#REF!="x"</formula>
    </cfRule>
  </conditionalFormatting>
  <conditionalFormatting sqref="K78:L78">
    <cfRule type="expression" priority="3873" dxfId="0" stopIfTrue="1">
      <formula>F78="x"</formula>
    </cfRule>
  </conditionalFormatting>
  <conditionalFormatting sqref="O78:P78">
    <cfRule type="expression" priority="3874" dxfId="0" stopIfTrue="1">
      <formula>D80="x"</formula>
    </cfRule>
  </conditionalFormatting>
  <conditionalFormatting sqref="N52">
    <cfRule type="expression" priority="27" dxfId="0" stopIfTrue="1">
      <formula>M52="x"</formula>
    </cfRule>
  </conditionalFormatting>
  <conditionalFormatting sqref="J13">
    <cfRule type="expression" priority="24" dxfId="0" stopIfTrue="1">
      <formula>I13="x"</formula>
    </cfRule>
  </conditionalFormatting>
  <conditionalFormatting sqref="F30">
    <cfRule type="expression" priority="22" dxfId="2" stopIfTrue="1">
      <formula>I21="x"</formula>
    </cfRule>
  </conditionalFormatting>
  <conditionalFormatting sqref="F39">
    <cfRule type="expression" priority="21" dxfId="2" stopIfTrue="1">
      <formula>I30="x"</formula>
    </cfRule>
  </conditionalFormatting>
  <conditionalFormatting sqref="N13">
    <cfRule type="expression" priority="3899" dxfId="0" stopIfTrue="1">
      <formula>M13="x"</formula>
    </cfRule>
  </conditionalFormatting>
  <dataValidations count="4">
    <dataValidation type="textLength" operator="lessThanOrEqual" allowBlank="1" showInputMessage="1" showErrorMessage="1" error="Maximal 500 Zeichen!" sqref="C131:P131 C91:P91 C46:P46">
      <formula1>500</formula1>
    </dataValidation>
    <dataValidation allowBlank="1" showInputMessage="1" showErrorMessage="1" error="Eingabe muss x sein" sqref="C121 I113 C119 I111 C115 I115 C113 C109 C111 C117 I109"/>
    <dataValidation allowBlank="1" showInputMessage="1" showErrorMessage="1" error="Bitte eine Zahl eingeben!" sqref="J73 P73"/>
    <dataValidation type="textLength" operator="lessThanOrEqual" allowBlank="1" showInputMessage="1" showErrorMessage="1" errorTitle="Zu langer Name" error="Der Projektname darf höchstens 60 Zeichen lang sein!" sqref="F10">
      <formula1>61</formula1>
    </dataValidation>
  </dataValidations>
  <printOptions horizontalCentered="1"/>
  <pageMargins left="0.15748031496062992" right="0.3937007874015748" top="0.3937007874015748" bottom="0.31496062992125984" header="0.1968503937007874" footer="0.1968503937007874"/>
  <pageSetup fitToHeight="0" fitToWidth="1" horizontalDpi="600" verticalDpi="600" orientation="portrait" paperSize="9" scale="91" r:id="rId2"/>
  <headerFooter alignWithMargins="0">
    <oddFooter>&amp;L&amp;9&amp;D&amp;R&amp;9Projekteingabe Infomodule Seite &amp;P von &amp;N</oddFooter>
  </headerFooter>
  <rowBreaks count="2" manualBreakCount="2">
    <brk id="47" max="255" man="1"/>
    <brk id="10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6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.8515625" style="2" customWidth="1"/>
    <col min="3" max="3" width="2.8515625" style="3" customWidth="1"/>
    <col min="4" max="4" width="1.421875" style="3" customWidth="1"/>
    <col min="5" max="5" width="34.421875" style="2" customWidth="1"/>
    <col min="6" max="6" width="14.28125" style="2" customWidth="1"/>
    <col min="7" max="7" width="17.140625" style="2" customWidth="1"/>
    <col min="8" max="8" width="9.28125" style="2" customWidth="1"/>
    <col min="9" max="9" width="7.8515625" style="2" customWidth="1"/>
    <col min="10" max="11" width="17.140625" style="2" customWidth="1"/>
    <col min="12" max="13" width="8.7109375" style="2" customWidth="1"/>
    <col min="14" max="14" width="2.8515625" style="2" customWidth="1"/>
    <col min="15" max="15" width="24.8515625" style="97" customWidth="1"/>
    <col min="16" max="16" width="18.00390625" style="86" customWidth="1"/>
    <col min="17" max="18" width="11.421875" style="86" customWidth="1"/>
    <col min="19" max="16384" width="11.421875" style="2" customWidth="1"/>
  </cols>
  <sheetData>
    <row r="1" spans="12:14" ht="10.5" customHeight="1">
      <c r="L1" s="14"/>
      <c r="M1" s="14"/>
      <c r="N1" s="14"/>
    </row>
    <row r="2" spans="5:16" ht="17.25" customHeight="1">
      <c r="E2" s="59"/>
      <c r="F2" s="11"/>
      <c r="H2" s="62"/>
      <c r="L2" s="290">
        <f>IF(Projektgesuch!N2="","",Projektgesuch!N2)</f>
      </c>
      <c r="M2" s="291"/>
      <c r="N2" s="14"/>
      <c r="P2" s="87"/>
    </row>
    <row r="3" spans="5:16" ht="24" customHeight="1">
      <c r="E3" s="60"/>
      <c r="F3" s="46"/>
      <c r="L3" s="14"/>
      <c r="P3" s="87"/>
    </row>
    <row r="4" spans="1:16" ht="21" customHeight="1">
      <c r="A4" s="57"/>
      <c r="B4" s="57"/>
      <c r="C4" s="83"/>
      <c r="D4" s="83"/>
      <c r="E4" s="58"/>
      <c r="F4" s="62" t="s">
        <v>332</v>
      </c>
      <c r="I4" s="152">
        <f>Projektgesuch!E6</f>
        <v>2020</v>
      </c>
      <c r="J4" s="14"/>
      <c r="N4" s="10"/>
      <c r="P4" s="87"/>
    </row>
    <row r="5" spans="1:16" ht="9" customHeight="1">
      <c r="A5" s="57"/>
      <c r="B5" s="57"/>
      <c r="C5" s="83"/>
      <c r="D5" s="83"/>
      <c r="E5" s="62"/>
      <c r="F5" s="12"/>
      <c r="I5" s="14"/>
      <c r="J5" s="14"/>
      <c r="P5" s="87"/>
    </row>
    <row r="6" spans="1:16" ht="9" customHeight="1">
      <c r="A6" s="57"/>
      <c r="B6" s="57"/>
      <c r="C6" s="83"/>
      <c r="D6" s="83"/>
      <c r="E6" s="62"/>
      <c r="F6" s="12"/>
      <c r="I6" s="14"/>
      <c r="J6" s="14"/>
      <c r="P6" s="87"/>
    </row>
    <row r="7" spans="1:16" ht="9" customHeight="1">
      <c r="A7" s="57"/>
      <c r="B7" s="178"/>
      <c r="C7" s="172"/>
      <c r="D7" s="172"/>
      <c r="E7" s="150"/>
      <c r="F7" s="173"/>
      <c r="G7" s="19"/>
      <c r="H7" s="19"/>
      <c r="I7" s="53"/>
      <c r="J7" s="53"/>
      <c r="K7" s="19"/>
      <c r="L7" s="19"/>
      <c r="M7" s="19"/>
      <c r="N7" s="20"/>
      <c r="P7" s="87"/>
    </row>
    <row r="8" spans="2:16" ht="15" customHeight="1">
      <c r="B8" s="23"/>
      <c r="C8" s="8"/>
      <c r="D8" s="8"/>
      <c r="E8" s="17" t="s">
        <v>74</v>
      </c>
      <c r="F8" s="295">
        <f>IF(Projektgesuch!F10="","",Projektgesuch!F10)</f>
      </c>
      <c r="G8" s="296"/>
      <c r="H8" s="296"/>
      <c r="I8" s="296"/>
      <c r="J8" s="296"/>
      <c r="K8" s="296"/>
      <c r="L8" s="296"/>
      <c r="M8" s="297"/>
      <c r="N8" s="21"/>
      <c r="P8" s="87"/>
    </row>
    <row r="9" spans="2:16" ht="15" customHeight="1">
      <c r="B9" s="23"/>
      <c r="C9" s="8"/>
      <c r="D9" s="8"/>
      <c r="E9" s="168" t="s">
        <v>0</v>
      </c>
      <c r="F9" s="295">
        <f>IF(Projektgesuch!F11="","",Projektgesuch!F11)</f>
      </c>
      <c r="G9" s="296"/>
      <c r="H9" s="296"/>
      <c r="I9" s="296"/>
      <c r="J9" s="296"/>
      <c r="K9" s="296"/>
      <c r="L9" s="296"/>
      <c r="M9" s="297"/>
      <c r="N9" s="21"/>
      <c r="P9" s="87"/>
    </row>
    <row r="10" spans="2:16" ht="7.5" customHeight="1">
      <c r="B10" s="23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  <c r="N10" s="21"/>
      <c r="P10" s="87"/>
    </row>
    <row r="11" spans="2:16" ht="15" customHeight="1">
      <c r="B11" s="23"/>
      <c r="C11" s="8"/>
      <c r="D11" s="8"/>
      <c r="E11" s="109" t="s">
        <v>114</v>
      </c>
      <c r="F11" s="109" t="s">
        <v>162</v>
      </c>
      <c r="G11" s="43">
        <f>COUNTIF(C22:C60,"x")</f>
        <v>0</v>
      </c>
      <c r="H11" s="174"/>
      <c r="I11" s="174"/>
      <c r="J11" s="174"/>
      <c r="K11" s="174"/>
      <c r="L11" s="6"/>
      <c r="M11" s="6"/>
      <c r="N11" s="21"/>
      <c r="P11" s="87"/>
    </row>
    <row r="12" spans="2:16" ht="15" customHeight="1">
      <c r="B12" s="23"/>
      <c r="C12" s="8"/>
      <c r="D12" s="8"/>
      <c r="E12" s="109" t="s">
        <v>163</v>
      </c>
      <c r="F12" s="175"/>
      <c r="G12" s="43">
        <f>SUMIF(C22:C60,"x",L22:L60)</f>
        <v>0</v>
      </c>
      <c r="H12" s="174"/>
      <c r="I12" s="174"/>
      <c r="J12" s="174"/>
      <c r="K12" s="174"/>
      <c r="L12" s="6"/>
      <c r="M12" s="6"/>
      <c r="N12" s="21"/>
      <c r="P12" s="87"/>
    </row>
    <row r="13" spans="2:16" ht="15" customHeight="1">
      <c r="B13" s="23"/>
      <c r="C13" s="8"/>
      <c r="D13" s="8"/>
      <c r="E13" s="109" t="s">
        <v>307</v>
      </c>
      <c r="F13" s="175"/>
      <c r="G13" s="43">
        <f>SUMIF(C22:C60,"x",M22:M60)</f>
        <v>0</v>
      </c>
      <c r="H13" s="8"/>
      <c r="I13" s="8"/>
      <c r="J13" s="8"/>
      <c r="K13" s="8"/>
      <c r="L13" s="6"/>
      <c r="M13" s="6"/>
      <c r="N13" s="21"/>
      <c r="P13" s="87"/>
    </row>
    <row r="14" spans="2:16" ht="15" customHeight="1">
      <c r="B14" s="23"/>
      <c r="C14" s="8"/>
      <c r="D14" s="8"/>
      <c r="E14" s="109" t="s">
        <v>328</v>
      </c>
      <c r="F14" s="175"/>
      <c r="G14" s="43">
        <f>IF(G11=0,"",MIN(M22:M60))</f>
      </c>
      <c r="H14" s="8"/>
      <c r="I14" s="8"/>
      <c r="J14" s="8"/>
      <c r="K14" s="8"/>
      <c r="L14" s="6"/>
      <c r="M14" s="6"/>
      <c r="N14" s="21"/>
      <c r="P14" s="87"/>
    </row>
    <row r="15" spans="2:16" ht="15" customHeight="1">
      <c r="B15" s="23"/>
      <c r="C15" s="8"/>
      <c r="D15" s="8"/>
      <c r="E15" s="109" t="s">
        <v>329</v>
      </c>
      <c r="F15" s="175"/>
      <c r="G15" s="61">
        <f>IF(G11=0,"",G13/G11)</f>
      </c>
      <c r="H15" s="6"/>
      <c r="I15" s="6"/>
      <c r="J15" s="6"/>
      <c r="K15" s="6"/>
      <c r="L15" s="6"/>
      <c r="M15" s="6"/>
      <c r="N15" s="21"/>
      <c r="P15" s="87"/>
    </row>
    <row r="16" spans="2:16" ht="7.5" customHeight="1">
      <c r="B16" s="25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7"/>
      <c r="P16" s="87"/>
    </row>
    <row r="17" spans="5:16" ht="7.5" customHeight="1">
      <c r="E17" s="8"/>
      <c r="F17" s="8"/>
      <c r="G17" s="8"/>
      <c r="H17" s="8"/>
      <c r="I17" s="8"/>
      <c r="J17" s="8"/>
      <c r="K17" s="8"/>
      <c r="L17" s="8"/>
      <c r="M17" s="8"/>
      <c r="N17" s="8"/>
      <c r="P17" s="87"/>
    </row>
    <row r="18" spans="2:16" ht="7.5" customHeight="1">
      <c r="B18" s="3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79"/>
      <c r="P18" s="87"/>
    </row>
    <row r="19" spans="2:27" s="44" customFormat="1" ht="18.75" customHeight="1">
      <c r="B19" s="180"/>
      <c r="C19" s="181"/>
      <c r="D19" s="181"/>
      <c r="E19" s="181"/>
      <c r="F19" s="286" t="s">
        <v>136</v>
      </c>
      <c r="G19" s="287"/>
      <c r="H19" s="288" t="s">
        <v>164</v>
      </c>
      <c r="I19" s="288" t="s">
        <v>129</v>
      </c>
      <c r="J19" s="286" t="s">
        <v>68</v>
      </c>
      <c r="K19" s="287"/>
      <c r="L19" s="288" t="s">
        <v>133</v>
      </c>
      <c r="M19" s="288" t="s">
        <v>327</v>
      </c>
      <c r="N19" s="182"/>
      <c r="O19" s="97"/>
      <c r="P19" s="87"/>
      <c r="Q19" s="86"/>
      <c r="R19" s="86"/>
      <c r="S19" s="2"/>
      <c r="T19" s="2"/>
      <c r="U19" s="2"/>
      <c r="V19" s="2"/>
      <c r="W19" s="2"/>
      <c r="X19" s="2"/>
      <c r="Y19" s="2"/>
      <c r="Z19" s="2"/>
      <c r="AA19" s="2"/>
    </row>
    <row r="20" spans="2:27" s="44" customFormat="1" ht="18.75" customHeight="1">
      <c r="B20" s="180"/>
      <c r="C20" s="183" t="s">
        <v>9</v>
      </c>
      <c r="D20" s="181"/>
      <c r="E20" s="181"/>
      <c r="F20" s="77" t="s">
        <v>66</v>
      </c>
      <c r="G20" s="77" t="s">
        <v>67</v>
      </c>
      <c r="H20" s="289"/>
      <c r="I20" s="289"/>
      <c r="J20" s="77" t="s">
        <v>65</v>
      </c>
      <c r="K20" s="77" t="s">
        <v>57</v>
      </c>
      <c r="L20" s="289"/>
      <c r="M20" s="289"/>
      <c r="N20" s="182"/>
      <c r="O20" s="98"/>
      <c r="P20" s="87"/>
      <c r="Q20" s="86"/>
      <c r="R20" s="86"/>
      <c r="S20" s="2"/>
      <c r="T20" s="2"/>
      <c r="U20" s="2"/>
      <c r="V20" s="2"/>
      <c r="W20" s="2"/>
      <c r="X20" s="2"/>
      <c r="Y20" s="2"/>
      <c r="Z20" s="2"/>
      <c r="AA20" s="2"/>
    </row>
    <row r="21" spans="2:18" s="81" customFormat="1" ht="18.75" customHeight="1">
      <c r="B21" s="184"/>
      <c r="C21" s="80" t="s">
        <v>38</v>
      </c>
      <c r="D21" s="104"/>
      <c r="E21" s="82"/>
      <c r="F21" s="88"/>
      <c r="G21" s="88"/>
      <c r="H21" s="88"/>
      <c r="I21" s="88"/>
      <c r="J21" s="88"/>
      <c r="K21" s="88"/>
      <c r="L21" s="88"/>
      <c r="M21" s="88"/>
      <c r="N21" s="182"/>
      <c r="O21" s="99"/>
      <c r="P21" s="88"/>
      <c r="Q21" s="89"/>
      <c r="R21" s="89"/>
    </row>
    <row r="22" spans="2:31" s="81" customFormat="1" ht="15" customHeight="1">
      <c r="B22" s="184"/>
      <c r="C22" s="68"/>
      <c r="D22" s="162"/>
      <c r="E22" s="161" t="s">
        <v>311</v>
      </c>
      <c r="F22" s="70"/>
      <c r="G22" s="70"/>
      <c r="H22" s="79"/>
      <c r="I22" s="170"/>
      <c r="J22" s="70"/>
      <c r="K22" s="70"/>
      <c r="L22" s="169"/>
      <c r="M22" s="169"/>
      <c r="N22" s="182"/>
      <c r="O22" s="159">
        <f>IF(L22="","",IF(L22=0,"",IF(M22&gt;L22,"Bitte Teilnehmerzahlen kontrollieren!","")))</f>
      </c>
      <c r="P22" s="87"/>
      <c r="Q22" s="86"/>
      <c r="R22" s="86"/>
      <c r="S22" s="2"/>
      <c r="T22" s="2"/>
      <c r="U22" s="2"/>
      <c r="V22" s="2"/>
      <c r="W22" s="2"/>
      <c r="X22" s="2"/>
      <c r="Y22" s="2"/>
      <c r="Z22" s="2"/>
      <c r="AA22" s="2"/>
      <c r="AB22" s="9"/>
      <c r="AC22" s="9"/>
      <c r="AD22" s="9"/>
      <c r="AE22" s="9"/>
    </row>
    <row r="23" spans="2:28" s="81" customFormat="1" ht="15" customHeight="1">
      <c r="B23" s="184"/>
      <c r="C23" s="68"/>
      <c r="D23" s="162"/>
      <c r="E23" s="161" t="s">
        <v>42</v>
      </c>
      <c r="F23" s="70"/>
      <c r="G23" s="70"/>
      <c r="H23" s="79"/>
      <c r="I23" s="170"/>
      <c r="J23" s="70"/>
      <c r="K23" s="70"/>
      <c r="L23" s="169"/>
      <c r="M23" s="169"/>
      <c r="N23" s="182"/>
      <c r="O23" s="159">
        <f>IF(L23="","",IF(L23=0,"",IF(M23&gt;L23,"Bitte Teilnehmerzahlen kontrollieren!","")))</f>
      </c>
      <c r="P23" s="87"/>
      <c r="Q23" s="86"/>
      <c r="R23" s="86"/>
      <c r="S23" s="2"/>
      <c r="T23" s="2"/>
      <c r="U23" s="2"/>
      <c r="V23" s="2"/>
      <c r="W23" s="2"/>
      <c r="X23" s="2"/>
      <c r="Y23" s="2"/>
      <c r="Z23" s="2"/>
      <c r="AA23" s="2"/>
      <c r="AB23" s="9"/>
    </row>
    <row r="24" spans="2:27" s="81" customFormat="1" ht="15" customHeight="1">
      <c r="B24" s="184"/>
      <c r="C24" s="68"/>
      <c r="D24" s="163"/>
      <c r="E24" s="161" t="s">
        <v>317</v>
      </c>
      <c r="F24" s="70"/>
      <c r="G24" s="70"/>
      <c r="H24" s="79"/>
      <c r="I24" s="170"/>
      <c r="J24" s="70"/>
      <c r="K24" s="70"/>
      <c r="L24" s="169"/>
      <c r="M24" s="169"/>
      <c r="N24" s="182"/>
      <c r="O24" s="159">
        <f>IF(L24="","",IF(L24=0,"",IF(M24&gt;L24,"Bitte Teilnehmerzahlen kontrollieren!","")))</f>
      </c>
      <c r="P24" s="87"/>
      <c r="Q24" s="86"/>
      <c r="R24" s="86"/>
      <c r="S24" s="2"/>
      <c r="T24" s="2"/>
      <c r="U24" s="2"/>
      <c r="V24" s="2"/>
      <c r="W24" s="2"/>
      <c r="X24" s="2"/>
      <c r="Y24" s="2"/>
      <c r="Z24" s="2"/>
      <c r="AA24" s="2"/>
    </row>
    <row r="25" spans="2:27" s="81" customFormat="1" ht="15" customHeight="1">
      <c r="B25" s="184"/>
      <c r="C25" s="68"/>
      <c r="D25" s="155"/>
      <c r="E25" s="161" t="s">
        <v>159</v>
      </c>
      <c r="F25" s="70"/>
      <c r="G25" s="70"/>
      <c r="H25" s="79"/>
      <c r="I25" s="170"/>
      <c r="J25" s="70"/>
      <c r="K25" s="70"/>
      <c r="L25" s="169"/>
      <c r="M25" s="169"/>
      <c r="N25" s="182"/>
      <c r="O25" s="159">
        <f>IF(L25="","",IF(L25=0,"",IF(M25&gt;L25,"Bitte Teilnehmerzahlen kontrollieren!","")))</f>
      </c>
      <c r="P25" s="87"/>
      <c r="Q25" s="86"/>
      <c r="R25" s="86"/>
      <c r="S25" s="2"/>
      <c r="T25" s="2"/>
      <c r="U25" s="2"/>
      <c r="V25" s="2"/>
      <c r="W25" s="2"/>
      <c r="X25" s="2"/>
      <c r="Y25" s="2"/>
      <c r="Z25" s="2"/>
      <c r="AA25" s="2"/>
    </row>
    <row r="26" spans="2:18" s="81" customFormat="1" ht="18.75" customHeight="1">
      <c r="B26" s="184"/>
      <c r="C26" s="80" t="s">
        <v>312</v>
      </c>
      <c r="D26" s="104"/>
      <c r="E26" s="82"/>
      <c r="F26" s="88"/>
      <c r="G26" s="88"/>
      <c r="H26" s="88"/>
      <c r="I26" s="88"/>
      <c r="J26" s="88"/>
      <c r="K26" s="88"/>
      <c r="L26" s="88"/>
      <c r="M26" s="88"/>
      <c r="N26" s="182"/>
      <c r="O26" s="99"/>
      <c r="P26" s="88"/>
      <c r="Q26" s="89"/>
      <c r="R26" s="89"/>
    </row>
    <row r="27" spans="2:27" s="81" customFormat="1" ht="15" customHeight="1">
      <c r="B27" s="184"/>
      <c r="C27" s="68"/>
      <c r="D27" s="162"/>
      <c r="E27" s="161" t="s">
        <v>40</v>
      </c>
      <c r="F27" s="70"/>
      <c r="G27" s="70"/>
      <c r="H27" s="79"/>
      <c r="I27" s="170"/>
      <c r="J27" s="70"/>
      <c r="K27" s="70"/>
      <c r="L27" s="169"/>
      <c r="M27" s="169"/>
      <c r="N27" s="182"/>
      <c r="O27" s="159">
        <f>IF(L27="","",IF(L27=0,"",IF(M27&gt;L27,"Bitte Teilnehmerzahlen kontrollieren!","")))</f>
      </c>
      <c r="P27" s="87"/>
      <c r="Q27" s="86"/>
      <c r="R27" s="86"/>
      <c r="S27" s="2"/>
      <c r="T27" s="2"/>
      <c r="U27" s="2"/>
      <c r="V27" s="2"/>
      <c r="W27" s="2"/>
      <c r="X27" s="2"/>
      <c r="Y27" s="2"/>
      <c r="Z27" s="2"/>
      <c r="AA27" s="2"/>
    </row>
    <row r="28" spans="2:18" s="81" customFormat="1" ht="15" customHeight="1">
      <c r="B28" s="184"/>
      <c r="C28" s="68"/>
      <c r="D28" s="162"/>
      <c r="E28" s="161" t="s">
        <v>351</v>
      </c>
      <c r="F28" s="70"/>
      <c r="G28" s="70"/>
      <c r="H28" s="79"/>
      <c r="I28" s="170"/>
      <c r="J28" s="70"/>
      <c r="K28" s="70"/>
      <c r="L28" s="169"/>
      <c r="M28" s="169"/>
      <c r="N28" s="182"/>
      <c r="O28" s="159">
        <f>IF(L28="","",IF(L28=0,"",IF(M28&gt;L28,"Bitte Teilnehmerzahlen kontrollieren!","")))</f>
      </c>
      <c r="P28" s="88"/>
      <c r="Q28" s="89"/>
      <c r="R28" s="89"/>
    </row>
    <row r="29" spans="2:18" s="81" customFormat="1" ht="15" customHeight="1">
      <c r="B29" s="184"/>
      <c r="C29" s="68"/>
      <c r="D29" s="162"/>
      <c r="E29" s="161" t="s">
        <v>39</v>
      </c>
      <c r="F29" s="70"/>
      <c r="G29" s="70"/>
      <c r="H29" s="79"/>
      <c r="I29" s="170"/>
      <c r="J29" s="70"/>
      <c r="K29" s="70"/>
      <c r="L29" s="169"/>
      <c r="M29" s="169"/>
      <c r="N29" s="182"/>
      <c r="O29" s="159"/>
      <c r="P29" s="88"/>
      <c r="Q29" s="89"/>
      <c r="R29" s="89"/>
    </row>
    <row r="30" spans="2:18" s="81" customFormat="1" ht="15" customHeight="1">
      <c r="B30" s="184"/>
      <c r="C30" s="68"/>
      <c r="D30" s="162"/>
      <c r="E30" s="161" t="s">
        <v>345</v>
      </c>
      <c r="F30" s="70"/>
      <c r="G30" s="70"/>
      <c r="H30" s="79"/>
      <c r="I30" s="170"/>
      <c r="J30" s="70"/>
      <c r="K30" s="70"/>
      <c r="L30" s="169"/>
      <c r="M30" s="169"/>
      <c r="N30" s="182"/>
      <c r="O30" s="159">
        <f>IF(L30="","",IF(L30=0,"",IF(M30&gt;L30,"Bitte Teilnehmerzahlen kontrollieren!","")))</f>
      </c>
      <c r="P30" s="88"/>
      <c r="Q30" s="89"/>
      <c r="R30" s="89"/>
    </row>
    <row r="31" spans="2:18" s="81" customFormat="1" ht="18.75" customHeight="1">
      <c r="B31" s="184"/>
      <c r="C31" s="80" t="s">
        <v>313</v>
      </c>
      <c r="D31" s="104"/>
      <c r="E31" s="146"/>
      <c r="F31" s="88"/>
      <c r="G31" s="88"/>
      <c r="H31" s="88"/>
      <c r="I31" s="88"/>
      <c r="J31" s="88"/>
      <c r="K31" s="88"/>
      <c r="L31" s="88"/>
      <c r="M31" s="88"/>
      <c r="N31" s="182"/>
      <c r="O31" s="99"/>
      <c r="P31" s="88"/>
      <c r="Q31" s="89"/>
      <c r="R31" s="89"/>
    </row>
    <row r="32" spans="2:18" s="81" customFormat="1" ht="15" customHeight="1">
      <c r="B32" s="184"/>
      <c r="C32" s="68"/>
      <c r="D32" s="162"/>
      <c r="E32" s="161" t="s">
        <v>314</v>
      </c>
      <c r="F32" s="70"/>
      <c r="G32" s="70"/>
      <c r="H32" s="79"/>
      <c r="I32" s="170"/>
      <c r="J32" s="70"/>
      <c r="K32" s="70"/>
      <c r="L32" s="169"/>
      <c r="M32" s="169"/>
      <c r="N32" s="182"/>
      <c r="O32" s="159">
        <f>IF(L32="","",IF(L32=0,"",IF(M32&gt;L32,"Bitte Teilnehmerzahlen kontrollieren!","")))</f>
      </c>
      <c r="P32" s="88"/>
      <c r="Q32" s="89"/>
      <c r="R32" s="89"/>
    </row>
    <row r="33" spans="2:18" s="81" customFormat="1" ht="15" customHeight="1">
      <c r="B33" s="184"/>
      <c r="C33" s="68"/>
      <c r="D33" s="162"/>
      <c r="E33" s="161" t="s">
        <v>41</v>
      </c>
      <c r="F33" s="70"/>
      <c r="G33" s="70"/>
      <c r="H33" s="79"/>
      <c r="I33" s="170"/>
      <c r="J33" s="70"/>
      <c r="K33" s="70"/>
      <c r="L33" s="169"/>
      <c r="M33" s="169"/>
      <c r="N33" s="182"/>
      <c r="O33" s="159">
        <f>IF(L33="","",IF(L33=0,"",IF(M33&gt;L33,"Bitte Teilnehmerzahlen kontrollieren!","")))</f>
      </c>
      <c r="P33" s="88"/>
      <c r="Q33" s="89"/>
      <c r="R33" s="89"/>
    </row>
    <row r="34" spans="2:18" s="81" customFormat="1" ht="15" customHeight="1">
      <c r="B34" s="184"/>
      <c r="C34" s="68"/>
      <c r="D34" s="162"/>
      <c r="E34" s="161" t="s">
        <v>341</v>
      </c>
      <c r="F34" s="70"/>
      <c r="G34" s="70"/>
      <c r="H34" s="79"/>
      <c r="I34" s="170"/>
      <c r="J34" s="70"/>
      <c r="K34" s="70"/>
      <c r="L34" s="169"/>
      <c r="M34" s="169"/>
      <c r="N34" s="182"/>
      <c r="O34" s="159"/>
      <c r="P34" s="88"/>
      <c r="Q34" s="89"/>
      <c r="R34" s="89"/>
    </row>
    <row r="35" spans="2:18" s="81" customFormat="1" ht="15" customHeight="1">
      <c r="B35" s="184"/>
      <c r="C35" s="68"/>
      <c r="D35" s="162"/>
      <c r="E35" s="161" t="s">
        <v>342</v>
      </c>
      <c r="F35" s="70"/>
      <c r="G35" s="70"/>
      <c r="H35" s="79"/>
      <c r="I35" s="170"/>
      <c r="J35" s="70"/>
      <c r="K35" s="70"/>
      <c r="L35" s="169"/>
      <c r="M35" s="169"/>
      <c r="N35" s="182"/>
      <c r="O35" s="159"/>
      <c r="P35" s="88"/>
      <c r="Q35" s="89"/>
      <c r="R35" s="89"/>
    </row>
    <row r="36" spans="2:18" s="81" customFormat="1" ht="15" customHeight="1">
      <c r="B36" s="184"/>
      <c r="C36" s="68"/>
      <c r="D36" s="162"/>
      <c r="E36" s="161" t="s">
        <v>343</v>
      </c>
      <c r="F36" s="70"/>
      <c r="G36" s="70"/>
      <c r="H36" s="79"/>
      <c r="I36" s="170"/>
      <c r="J36" s="70"/>
      <c r="K36" s="70"/>
      <c r="L36" s="169"/>
      <c r="M36" s="169"/>
      <c r="N36" s="182"/>
      <c r="O36" s="159"/>
      <c r="P36" s="88"/>
      <c r="Q36" s="89"/>
      <c r="R36" s="89"/>
    </row>
    <row r="37" spans="2:18" s="81" customFormat="1" ht="15" customHeight="1">
      <c r="B37" s="184"/>
      <c r="C37" s="68"/>
      <c r="D37" s="162"/>
      <c r="E37" s="161" t="s">
        <v>315</v>
      </c>
      <c r="F37" s="70"/>
      <c r="G37" s="70"/>
      <c r="H37" s="79"/>
      <c r="I37" s="170"/>
      <c r="J37" s="70"/>
      <c r="K37" s="70"/>
      <c r="L37" s="169"/>
      <c r="M37" s="169"/>
      <c r="N37" s="182"/>
      <c r="O37" s="159">
        <f>IF(L37="","",IF(L37=0,"",IF(M37&gt;L37,"Bitte Teilnehmerzahlen kontrollieren!","")))</f>
      </c>
      <c r="P37" s="88"/>
      <c r="Q37" s="89"/>
      <c r="R37" s="89"/>
    </row>
    <row r="38" spans="2:18" s="81" customFormat="1" ht="18.75" customHeight="1">
      <c r="B38" s="184"/>
      <c r="C38" s="80" t="s">
        <v>43</v>
      </c>
      <c r="D38" s="104"/>
      <c r="E38" s="146"/>
      <c r="F38" s="88"/>
      <c r="G38" s="88"/>
      <c r="H38" s="88"/>
      <c r="I38" s="88"/>
      <c r="J38" s="88"/>
      <c r="K38" s="88"/>
      <c r="L38" s="88"/>
      <c r="M38" s="88"/>
      <c r="N38" s="182"/>
      <c r="O38" s="99"/>
      <c r="P38" s="88"/>
      <c r="Q38" s="89"/>
      <c r="R38" s="89"/>
    </row>
    <row r="39" spans="2:18" s="81" customFormat="1" ht="15" customHeight="1">
      <c r="B39" s="184"/>
      <c r="C39" s="68"/>
      <c r="D39" s="162"/>
      <c r="E39" s="161" t="s">
        <v>352</v>
      </c>
      <c r="F39" s="70"/>
      <c r="G39" s="70"/>
      <c r="H39" s="79"/>
      <c r="I39" s="170"/>
      <c r="J39" s="70"/>
      <c r="K39" s="70"/>
      <c r="L39" s="169"/>
      <c r="M39" s="169"/>
      <c r="N39" s="182"/>
      <c r="O39" s="159">
        <f>IF(L39="","",IF(L39=0,"",IF(M39&gt;L39,"Bitte Teilnehmerzahlen kontrollieren!","")))</f>
      </c>
      <c r="P39" s="88"/>
      <c r="Q39" s="89"/>
      <c r="R39" s="89"/>
    </row>
    <row r="40" spans="2:18" s="81" customFormat="1" ht="15" customHeight="1">
      <c r="B40" s="184"/>
      <c r="C40" s="68"/>
      <c r="D40" s="162"/>
      <c r="E40" s="161" t="s">
        <v>316</v>
      </c>
      <c r="F40" s="70"/>
      <c r="G40" s="70"/>
      <c r="H40" s="79"/>
      <c r="I40" s="170"/>
      <c r="J40" s="70"/>
      <c r="K40" s="70"/>
      <c r="L40" s="169"/>
      <c r="M40" s="169"/>
      <c r="N40" s="182"/>
      <c r="O40" s="159">
        <f>IF(L40="","",IF(L40=0,"",IF(M40&gt;L40,"Bitte Teilnehmerzahlen kontrollieren!","")))</f>
      </c>
      <c r="P40" s="88"/>
      <c r="Q40" s="89"/>
      <c r="R40" s="89"/>
    </row>
    <row r="41" spans="2:18" s="81" customFormat="1" ht="15" customHeight="1">
      <c r="B41" s="184"/>
      <c r="C41" s="68"/>
      <c r="D41" s="162"/>
      <c r="E41" s="161" t="s">
        <v>148</v>
      </c>
      <c r="F41" s="70"/>
      <c r="G41" s="70"/>
      <c r="H41" s="79"/>
      <c r="I41" s="170"/>
      <c r="J41" s="70"/>
      <c r="K41" s="70"/>
      <c r="L41" s="169"/>
      <c r="M41" s="169"/>
      <c r="N41" s="182"/>
      <c r="O41" s="159">
        <f>IF(L41="","",IF(L41=0,"",IF(M41&gt;L41,"Bitte Teilnehmerzahlen kontrollieren!","")))</f>
      </c>
      <c r="P41" s="88"/>
      <c r="Q41" s="89"/>
      <c r="R41" s="89"/>
    </row>
    <row r="42" spans="2:18" s="81" customFormat="1" ht="18.75" customHeight="1">
      <c r="B42" s="184"/>
      <c r="C42" s="80" t="s">
        <v>44</v>
      </c>
      <c r="D42" s="104"/>
      <c r="E42" s="146"/>
      <c r="F42" s="88"/>
      <c r="G42" s="88"/>
      <c r="H42" s="88"/>
      <c r="I42" s="88"/>
      <c r="J42" s="88"/>
      <c r="K42" s="88"/>
      <c r="L42" s="88"/>
      <c r="M42" s="88"/>
      <c r="N42" s="182"/>
      <c r="O42" s="99"/>
      <c r="P42" s="88"/>
      <c r="Q42" s="89"/>
      <c r="R42" s="89"/>
    </row>
    <row r="43" spans="2:18" s="81" customFormat="1" ht="15" customHeight="1">
      <c r="B43" s="184"/>
      <c r="C43" s="68"/>
      <c r="D43" s="162"/>
      <c r="E43" s="161" t="s">
        <v>353</v>
      </c>
      <c r="F43" s="70"/>
      <c r="G43" s="70"/>
      <c r="H43" s="79"/>
      <c r="I43" s="170"/>
      <c r="J43" s="70"/>
      <c r="K43" s="70"/>
      <c r="L43" s="169"/>
      <c r="M43" s="169"/>
      <c r="N43" s="182"/>
      <c r="O43" s="159">
        <f aca="true" t="shared" si="0" ref="O43:O50">IF(L43="","",IF(L43=0,"",IF(M43&gt;L43,"Bitte Teilnehmerzahlen kontrollieren!","")))</f>
      </c>
      <c r="P43" s="88"/>
      <c r="Q43" s="89"/>
      <c r="R43" s="89"/>
    </row>
    <row r="44" spans="2:18" s="81" customFormat="1" ht="15" customHeight="1">
      <c r="B44" s="184"/>
      <c r="C44" s="68"/>
      <c r="D44" s="162"/>
      <c r="E44" s="161" t="s">
        <v>325</v>
      </c>
      <c r="F44" s="70"/>
      <c r="G44" s="70"/>
      <c r="H44" s="79"/>
      <c r="I44" s="170"/>
      <c r="J44" s="70"/>
      <c r="K44" s="70"/>
      <c r="L44" s="169"/>
      <c r="M44" s="169"/>
      <c r="N44" s="182"/>
      <c r="O44" s="159">
        <f t="shared" si="0"/>
      </c>
      <c r="P44" s="88"/>
      <c r="Q44" s="89"/>
      <c r="R44" s="89"/>
    </row>
    <row r="45" spans="2:18" s="81" customFormat="1" ht="15" customHeight="1">
      <c r="B45" s="184"/>
      <c r="C45" s="68"/>
      <c r="D45" s="162"/>
      <c r="E45" s="161" t="s">
        <v>318</v>
      </c>
      <c r="F45" s="70"/>
      <c r="G45" s="70"/>
      <c r="H45" s="79"/>
      <c r="I45" s="170"/>
      <c r="J45" s="70"/>
      <c r="K45" s="70"/>
      <c r="L45" s="169"/>
      <c r="M45" s="169"/>
      <c r="N45" s="182"/>
      <c r="O45" s="159">
        <f t="shared" si="0"/>
      </c>
      <c r="P45" s="88"/>
      <c r="Q45" s="89"/>
      <c r="R45" s="89"/>
    </row>
    <row r="46" spans="2:18" s="81" customFormat="1" ht="15" customHeight="1">
      <c r="B46" s="184"/>
      <c r="C46" s="68"/>
      <c r="D46" s="162"/>
      <c r="E46" s="161" t="s">
        <v>45</v>
      </c>
      <c r="F46" s="70"/>
      <c r="G46" s="70"/>
      <c r="H46" s="79"/>
      <c r="I46" s="170"/>
      <c r="J46" s="70"/>
      <c r="K46" s="70"/>
      <c r="L46" s="169"/>
      <c r="M46" s="169"/>
      <c r="N46" s="182"/>
      <c r="O46" s="159">
        <f t="shared" si="0"/>
      </c>
      <c r="P46" s="89"/>
      <c r="Q46" s="89"/>
      <c r="R46" s="89"/>
    </row>
    <row r="47" spans="2:18" s="81" customFormat="1" ht="15" customHeight="1">
      <c r="B47" s="184"/>
      <c r="C47" s="68"/>
      <c r="D47" s="162"/>
      <c r="E47" s="161" t="s">
        <v>319</v>
      </c>
      <c r="F47" s="70"/>
      <c r="G47" s="70"/>
      <c r="H47" s="79"/>
      <c r="I47" s="170"/>
      <c r="J47" s="70"/>
      <c r="K47" s="70"/>
      <c r="L47" s="169"/>
      <c r="M47" s="169"/>
      <c r="N47" s="182"/>
      <c r="O47" s="159">
        <f t="shared" si="0"/>
      </c>
      <c r="P47" s="89"/>
      <c r="Q47" s="89"/>
      <c r="R47" s="89"/>
    </row>
    <row r="48" spans="2:18" s="81" customFormat="1" ht="15" customHeight="1">
      <c r="B48" s="184"/>
      <c r="C48" s="68"/>
      <c r="D48" s="162"/>
      <c r="E48" s="161" t="s">
        <v>320</v>
      </c>
      <c r="F48" s="70"/>
      <c r="G48" s="70"/>
      <c r="H48" s="79"/>
      <c r="I48" s="170"/>
      <c r="J48" s="70"/>
      <c r="K48" s="70"/>
      <c r="L48" s="169"/>
      <c r="M48" s="169"/>
      <c r="N48" s="182"/>
      <c r="O48" s="159">
        <f t="shared" si="0"/>
      </c>
      <c r="P48" s="89"/>
      <c r="Q48" s="89"/>
      <c r="R48" s="89"/>
    </row>
    <row r="49" spans="2:18" s="81" customFormat="1" ht="15" customHeight="1">
      <c r="B49" s="184"/>
      <c r="C49" s="68"/>
      <c r="D49" s="162"/>
      <c r="E49" s="161" t="s">
        <v>326</v>
      </c>
      <c r="F49" s="70"/>
      <c r="G49" s="70"/>
      <c r="H49" s="79"/>
      <c r="I49" s="170"/>
      <c r="J49" s="70"/>
      <c r="K49" s="70"/>
      <c r="L49" s="169"/>
      <c r="M49" s="169"/>
      <c r="N49" s="182"/>
      <c r="O49" s="159">
        <f t="shared" si="0"/>
      </c>
      <c r="P49" s="89"/>
      <c r="Q49" s="89"/>
      <c r="R49" s="89"/>
    </row>
    <row r="50" spans="2:18" s="81" customFormat="1" ht="15" customHeight="1">
      <c r="B50" s="184"/>
      <c r="C50" s="68"/>
      <c r="D50" s="162"/>
      <c r="E50" s="161" t="s">
        <v>160</v>
      </c>
      <c r="F50" s="70"/>
      <c r="G50" s="70"/>
      <c r="H50" s="79"/>
      <c r="I50" s="170"/>
      <c r="J50" s="70"/>
      <c r="K50" s="70"/>
      <c r="L50" s="169"/>
      <c r="M50" s="169"/>
      <c r="N50" s="182"/>
      <c r="O50" s="159">
        <f t="shared" si="0"/>
      </c>
      <c r="P50" s="89"/>
      <c r="Q50" s="89"/>
      <c r="R50" s="89"/>
    </row>
    <row r="51" spans="2:18" s="81" customFormat="1" ht="18.75" customHeight="1">
      <c r="B51" s="184"/>
      <c r="C51" s="80" t="s">
        <v>322</v>
      </c>
      <c r="D51" s="104"/>
      <c r="E51" s="82"/>
      <c r="F51" s="88"/>
      <c r="G51" s="88"/>
      <c r="H51" s="88"/>
      <c r="I51" s="88"/>
      <c r="J51" s="88"/>
      <c r="K51" s="88"/>
      <c r="L51" s="88"/>
      <c r="M51" s="88"/>
      <c r="N51" s="182"/>
      <c r="O51" s="99"/>
      <c r="P51" s="88"/>
      <c r="Q51" s="89"/>
      <c r="R51" s="89"/>
    </row>
    <row r="52" spans="2:18" s="81" customFormat="1" ht="15" customHeight="1">
      <c r="B52" s="184"/>
      <c r="C52" s="68"/>
      <c r="D52" s="162"/>
      <c r="E52" s="161" t="s">
        <v>321</v>
      </c>
      <c r="F52" s="70"/>
      <c r="G52" s="70"/>
      <c r="H52" s="79"/>
      <c r="I52" s="170"/>
      <c r="J52" s="70"/>
      <c r="K52" s="70"/>
      <c r="L52" s="169"/>
      <c r="M52" s="169"/>
      <c r="N52" s="182"/>
      <c r="O52" s="159">
        <f>IF(L52="","",IF(L52=0,"",IF(M52&gt;L52,"Bitte Teilnehmerzahlen kontrollieren!","")))</f>
      </c>
      <c r="P52" s="88"/>
      <c r="Q52" s="89"/>
      <c r="R52" s="89"/>
    </row>
    <row r="53" spans="2:18" s="81" customFormat="1" ht="18.75" customHeight="1">
      <c r="B53" s="184"/>
      <c r="C53" s="80" t="s">
        <v>323</v>
      </c>
      <c r="D53" s="104"/>
      <c r="E53" s="82"/>
      <c r="F53" s="88"/>
      <c r="G53" s="88"/>
      <c r="H53" s="88"/>
      <c r="I53" s="88"/>
      <c r="J53" s="88"/>
      <c r="K53" s="88"/>
      <c r="L53" s="88"/>
      <c r="M53" s="88"/>
      <c r="N53" s="182"/>
      <c r="O53" s="99"/>
      <c r="P53" s="88"/>
      <c r="Q53" s="89"/>
      <c r="R53" s="89"/>
    </row>
    <row r="54" spans="2:18" s="81" customFormat="1" ht="15" customHeight="1">
      <c r="B54" s="184"/>
      <c r="C54" s="68"/>
      <c r="D54" s="162"/>
      <c r="E54" s="161" t="s">
        <v>324</v>
      </c>
      <c r="F54" s="70"/>
      <c r="G54" s="70"/>
      <c r="H54" s="79"/>
      <c r="I54" s="170"/>
      <c r="J54" s="70"/>
      <c r="K54" s="70"/>
      <c r="L54" s="169"/>
      <c r="M54" s="169"/>
      <c r="N54" s="182"/>
      <c r="O54" s="159">
        <f>IF(L54="","",IF(L54=0,"",IF(M54&gt;L54,"Bitte Teilnehmerzahlen kontrollieren!","")))</f>
      </c>
      <c r="P54" s="88"/>
      <c r="Q54" s="89"/>
      <c r="R54" s="89"/>
    </row>
    <row r="55" spans="2:18" s="107" customFormat="1" ht="30" customHeight="1">
      <c r="B55" s="197"/>
      <c r="C55" s="198" t="s">
        <v>330</v>
      </c>
      <c r="D55" s="199"/>
      <c r="E55" s="200"/>
      <c r="F55" s="105"/>
      <c r="G55" s="105"/>
      <c r="H55" s="105"/>
      <c r="I55" s="105"/>
      <c r="J55" s="105"/>
      <c r="K55" s="105"/>
      <c r="L55" s="105"/>
      <c r="M55" s="105"/>
      <c r="N55" s="201"/>
      <c r="O55" s="99"/>
      <c r="P55" s="105"/>
      <c r="Q55" s="106"/>
      <c r="R55" s="106"/>
    </row>
    <row r="56" spans="2:18" s="81" customFormat="1" ht="15" customHeight="1">
      <c r="B56" s="202"/>
      <c r="C56" s="68"/>
      <c r="D56" s="195"/>
      <c r="E56" s="206"/>
      <c r="F56" s="196"/>
      <c r="G56" s="70"/>
      <c r="H56" s="70"/>
      <c r="I56" s="170"/>
      <c r="J56" s="70"/>
      <c r="K56" s="70"/>
      <c r="L56" s="169"/>
      <c r="M56" s="169"/>
      <c r="N56" s="201"/>
      <c r="O56" s="159">
        <f>IF(L56="","",IF(L56=0,"",IF(M56&gt;L56,"Bitte Teilnehmerzahlen kontrollieren!","")))</f>
      </c>
      <c r="P56" s="89"/>
      <c r="Q56" s="89"/>
      <c r="R56" s="89"/>
    </row>
    <row r="57" spans="1:18" s="81" customFormat="1" ht="7.5" customHeight="1">
      <c r="A57" s="89"/>
      <c r="B57" s="202"/>
      <c r="C57" s="195"/>
      <c r="D57" s="205"/>
      <c r="E57" s="208"/>
      <c r="F57" s="159">
        <f aca="true" t="shared" si="1" ref="F57:K57">IF(E57&gt;D57,"Bitte Teilnehmerzahlen kontrollieren!","")</f>
      </c>
      <c r="G57" s="159">
        <f t="shared" si="1"/>
      </c>
      <c r="H57" s="159">
        <f t="shared" si="1"/>
      </c>
      <c r="I57" s="159">
        <f t="shared" si="1"/>
      </c>
      <c r="J57" s="159">
        <f t="shared" si="1"/>
      </c>
      <c r="K57" s="159">
        <f t="shared" si="1"/>
      </c>
      <c r="L57" s="159"/>
      <c r="M57" s="159"/>
      <c r="N57" s="201"/>
      <c r="O57" s="159"/>
      <c r="P57" s="89"/>
      <c r="Q57" s="89"/>
      <c r="R57" s="89"/>
    </row>
    <row r="58" spans="2:18" s="81" customFormat="1" ht="15" customHeight="1">
      <c r="B58" s="202"/>
      <c r="C58" s="68"/>
      <c r="D58" s="195"/>
      <c r="E58" s="207"/>
      <c r="F58" s="91"/>
      <c r="G58" s="70"/>
      <c r="H58" s="70"/>
      <c r="I58" s="170"/>
      <c r="J58" s="70"/>
      <c r="K58" s="70"/>
      <c r="L58" s="169"/>
      <c r="M58" s="169"/>
      <c r="N58" s="201"/>
      <c r="O58" s="159">
        <f>IF(L58="","",IF(L58=0,"",IF(M58&gt;L58,"Bitte Teilnehmerzahlen kontrollieren!","")))</f>
      </c>
      <c r="P58" s="89"/>
      <c r="Q58" s="89"/>
      <c r="R58" s="89"/>
    </row>
    <row r="59" spans="1:18" s="81" customFormat="1" ht="7.5" customHeight="1">
      <c r="A59" s="89"/>
      <c r="B59" s="202"/>
      <c r="C59" s="195"/>
      <c r="D59" s="205"/>
      <c r="E59" s="208"/>
      <c r="F59" s="159">
        <f aca="true" t="shared" si="2" ref="F59:K59">IF(E59&gt;D59,"Bitte Teilnehmerzahlen kontrollieren!","")</f>
      </c>
      <c r="G59" s="159">
        <f t="shared" si="2"/>
      </c>
      <c r="H59" s="159">
        <f t="shared" si="2"/>
      </c>
      <c r="I59" s="159">
        <f t="shared" si="2"/>
      </c>
      <c r="J59" s="159">
        <f t="shared" si="2"/>
      </c>
      <c r="K59" s="159">
        <f t="shared" si="2"/>
      </c>
      <c r="L59" s="159"/>
      <c r="M59" s="159"/>
      <c r="N59" s="201"/>
      <c r="O59" s="159"/>
      <c r="P59" s="89"/>
      <c r="Q59" s="89"/>
      <c r="R59" s="89"/>
    </row>
    <row r="60" spans="2:18" s="81" customFormat="1" ht="15" customHeight="1">
      <c r="B60" s="202"/>
      <c r="C60" s="68"/>
      <c r="D60" s="195"/>
      <c r="E60" s="207"/>
      <c r="F60" s="70"/>
      <c r="G60" s="70"/>
      <c r="H60" s="70"/>
      <c r="I60" s="170"/>
      <c r="J60" s="70"/>
      <c r="K60" s="70"/>
      <c r="L60" s="169"/>
      <c r="M60" s="169"/>
      <c r="N60" s="201"/>
      <c r="O60" s="159">
        <f>IF(L60="","",IF(L60=0,"",IF(M60&gt;L60,"Bitte Teilnehmerzahlen kontrollieren!","")))</f>
      </c>
      <c r="P60" s="89"/>
      <c r="Q60" s="89"/>
      <c r="R60" s="89"/>
    </row>
    <row r="61" spans="1:18" s="81" customFormat="1" ht="7.5" customHeight="1">
      <c r="A61" s="89"/>
      <c r="B61" s="202"/>
      <c r="C61" s="195"/>
      <c r="D61" s="195"/>
      <c r="E61" s="195"/>
      <c r="F61" s="99"/>
      <c r="G61" s="99"/>
      <c r="H61" s="99"/>
      <c r="I61" s="99"/>
      <c r="J61" s="99"/>
      <c r="K61" s="99"/>
      <c r="L61" s="99"/>
      <c r="M61" s="99"/>
      <c r="N61" s="201"/>
      <c r="O61" s="99"/>
      <c r="P61" s="88"/>
      <c r="Q61" s="89"/>
      <c r="R61" s="89"/>
    </row>
    <row r="62" spans="2:18" s="81" customFormat="1" ht="39" customHeight="1">
      <c r="B62" s="202"/>
      <c r="C62" s="198" t="s">
        <v>134</v>
      </c>
      <c r="D62" s="198"/>
      <c r="E62" s="195"/>
      <c r="F62" s="292"/>
      <c r="G62" s="293"/>
      <c r="H62" s="293"/>
      <c r="I62" s="293"/>
      <c r="J62" s="293"/>
      <c r="K62" s="293"/>
      <c r="L62" s="293"/>
      <c r="M62" s="294"/>
      <c r="N62" s="201"/>
      <c r="O62" s="99"/>
      <c r="P62" s="89"/>
      <c r="Q62" s="89"/>
      <c r="R62" s="89"/>
    </row>
    <row r="63" spans="2:18" s="81" customFormat="1" ht="15" customHeight="1">
      <c r="B63" s="203"/>
      <c r="C63" s="204"/>
      <c r="D63" s="204"/>
      <c r="E63" s="191"/>
      <c r="F63" s="191"/>
      <c r="G63" s="191"/>
      <c r="H63" s="191"/>
      <c r="I63" s="191"/>
      <c r="J63" s="191"/>
      <c r="K63" s="191"/>
      <c r="L63" s="191"/>
      <c r="M63" s="191"/>
      <c r="N63" s="192"/>
      <c r="O63" s="100"/>
      <c r="P63" s="89"/>
      <c r="Q63" s="89"/>
      <c r="R63" s="89"/>
    </row>
  </sheetData>
  <sheetProtection password="CF59" sheet="1"/>
  <mergeCells count="10">
    <mergeCell ref="J19:K19"/>
    <mergeCell ref="H19:H20"/>
    <mergeCell ref="L2:M2"/>
    <mergeCell ref="F62:M62"/>
    <mergeCell ref="I19:I20"/>
    <mergeCell ref="M19:M20"/>
    <mergeCell ref="L19:L20"/>
    <mergeCell ref="F19:G19"/>
    <mergeCell ref="F8:M8"/>
    <mergeCell ref="F9:M9"/>
  </mergeCells>
  <conditionalFormatting sqref="E39:E41 E22:E24 E32:E37 E43:E55 E29">
    <cfRule type="expression" priority="308" dxfId="0" stopIfTrue="1">
      <formula>C22="x"</formula>
    </cfRule>
  </conditionalFormatting>
  <conditionalFormatting sqref="E25">
    <cfRule type="expression" priority="323" dxfId="0" stopIfTrue="1">
      <formula>C25="x"</formula>
    </cfRule>
  </conditionalFormatting>
  <conditionalFormatting sqref="E39">
    <cfRule type="expression" priority="315" dxfId="0" stopIfTrue="1">
      <formula>C39="x"</formula>
    </cfRule>
  </conditionalFormatting>
  <conditionalFormatting sqref="E44">
    <cfRule type="expression" priority="313" dxfId="0" stopIfTrue="1">
      <formula>C44="x"</formula>
    </cfRule>
  </conditionalFormatting>
  <conditionalFormatting sqref="E46">
    <cfRule type="expression" priority="312" dxfId="0" stopIfTrue="1">
      <formula>C46="x"</formula>
    </cfRule>
  </conditionalFormatting>
  <conditionalFormatting sqref="E47">
    <cfRule type="expression" priority="311" dxfId="0" stopIfTrue="1">
      <formula>C47="x"</formula>
    </cfRule>
  </conditionalFormatting>
  <conditionalFormatting sqref="E27">
    <cfRule type="expression" priority="468" dxfId="0" stopIfTrue="1">
      <formula>C27="x"</formula>
    </cfRule>
  </conditionalFormatting>
  <conditionalFormatting sqref="E26">
    <cfRule type="expression" priority="307" dxfId="0" stopIfTrue="1">
      <formula>C26="x"</formula>
    </cfRule>
  </conditionalFormatting>
  <conditionalFormatting sqref="F62">
    <cfRule type="expression" priority="203" dxfId="2" stopIfTrue="1">
      <formula>#REF!="x"</formula>
    </cfRule>
  </conditionalFormatting>
  <conditionalFormatting sqref="F62">
    <cfRule type="expression" priority="201" dxfId="2" stopIfTrue="1">
      <formula>H62="x"</formula>
    </cfRule>
  </conditionalFormatting>
  <conditionalFormatting sqref="L42:M42 L55:M55 L38:M38 L31:M31 L26:M26 L53:M53 L51:M51">
    <cfRule type="cellIs" priority="124" dxfId="4" operator="between" stopIfTrue="1">
      <formula>1</formula>
      <formula>11</formula>
    </cfRule>
  </conditionalFormatting>
  <conditionalFormatting sqref="E24">
    <cfRule type="expression" priority="113" dxfId="0" stopIfTrue="1">
      <formula>C24="x"</formula>
    </cfRule>
  </conditionalFormatting>
  <conditionalFormatting sqref="E25">
    <cfRule type="expression" priority="112" dxfId="0" stopIfTrue="1">
      <formula>C25="x"</formula>
    </cfRule>
  </conditionalFormatting>
  <conditionalFormatting sqref="E25">
    <cfRule type="expression" priority="111" dxfId="0" stopIfTrue="1">
      <formula>C25="x"</formula>
    </cfRule>
  </conditionalFormatting>
  <conditionalFormatting sqref="E43">
    <cfRule type="expression" priority="109" dxfId="0" stopIfTrue="1">
      <formula>C43="x"</formula>
    </cfRule>
  </conditionalFormatting>
  <conditionalFormatting sqref="E39">
    <cfRule type="expression" priority="91" dxfId="0" stopIfTrue="1">
      <formula>C39="x"</formula>
    </cfRule>
  </conditionalFormatting>
  <conditionalFormatting sqref="E41">
    <cfRule type="expression" priority="87" dxfId="0" stopIfTrue="1">
      <formula>C41="x"</formula>
    </cfRule>
  </conditionalFormatting>
  <conditionalFormatting sqref="E41">
    <cfRule type="expression" priority="86" dxfId="0" stopIfTrue="1">
      <formula>C41="x"</formula>
    </cfRule>
  </conditionalFormatting>
  <conditionalFormatting sqref="E23">
    <cfRule type="expression" priority="77" dxfId="0" stopIfTrue="1">
      <formula>C23="x"</formula>
    </cfRule>
  </conditionalFormatting>
  <conditionalFormatting sqref="E27">
    <cfRule type="expression" priority="76" dxfId="0" stopIfTrue="1">
      <formula>C27="x"</formula>
    </cfRule>
  </conditionalFormatting>
  <conditionalFormatting sqref="E51">
    <cfRule type="expression" priority="71" dxfId="0" stopIfTrue="1">
      <formula>C51="x"</formula>
    </cfRule>
  </conditionalFormatting>
  <conditionalFormatting sqref="E53:E54">
    <cfRule type="expression" priority="69" dxfId="0" stopIfTrue="1">
      <formula>C53="x"</formula>
    </cfRule>
  </conditionalFormatting>
  <conditionalFormatting sqref="E54">
    <cfRule type="expression" priority="68" dxfId="0" stopIfTrue="1">
      <formula>C54="x"</formula>
    </cfRule>
  </conditionalFormatting>
  <conditionalFormatting sqref="E52">
    <cfRule type="expression" priority="65" dxfId="0" stopIfTrue="1">
      <formula>C52="x"</formula>
    </cfRule>
  </conditionalFormatting>
  <conditionalFormatting sqref="E41">
    <cfRule type="expression" priority="64" dxfId="0" stopIfTrue="1">
      <formula>C41="x"</formula>
    </cfRule>
  </conditionalFormatting>
  <conditionalFormatting sqref="E41">
    <cfRule type="expression" priority="63" dxfId="0" stopIfTrue="1">
      <formula>C41="x"</formula>
    </cfRule>
  </conditionalFormatting>
  <conditionalFormatting sqref="E43">
    <cfRule type="expression" priority="62" dxfId="0" stopIfTrue="1">
      <formula>C43="x"</formula>
    </cfRule>
  </conditionalFormatting>
  <conditionalFormatting sqref="E46">
    <cfRule type="expression" priority="61" dxfId="0" stopIfTrue="1">
      <formula>C46="x"</formula>
    </cfRule>
  </conditionalFormatting>
  <conditionalFormatting sqref="E48">
    <cfRule type="expression" priority="60" dxfId="0" stopIfTrue="1">
      <formula>C48="x"</formula>
    </cfRule>
  </conditionalFormatting>
  <conditionalFormatting sqref="P61">
    <cfRule type="expression" priority="23" dxfId="2" stopIfTrue="1">
      <formula>V61="x"</formula>
    </cfRule>
  </conditionalFormatting>
  <conditionalFormatting sqref="E28">
    <cfRule type="expression" priority="3" dxfId="0" stopIfTrue="1">
      <formula>C28="x"</formula>
    </cfRule>
  </conditionalFormatting>
  <conditionalFormatting sqref="E28">
    <cfRule type="expression" priority="2" dxfId="0" stopIfTrue="1">
      <formula>C28="x"</formula>
    </cfRule>
  </conditionalFormatting>
  <conditionalFormatting sqref="E30">
    <cfRule type="expression" priority="1" dxfId="0" stopIfTrue="1">
      <formula>C30="x"</formula>
    </cfRule>
  </conditionalFormatting>
  <dataValidations count="1">
    <dataValidation type="list" allowBlank="1" showInputMessage="1" showErrorMessage="1" sqref="C60 C52 C39:C41 C43:C50 C54 C56 C58 C22:C25 C32:C37 C27:C30">
      <formula1>x</formula1>
    </dataValidation>
  </dataValidations>
  <printOptions horizontalCentered="1"/>
  <pageMargins left="0.15748031496062992" right="0.3937007874015748" top="0.3937007874015748" bottom="0.31496062992125984" header="0.1968503937007874" footer="0.1968503937007874"/>
  <pageSetup fitToHeight="0" fitToWidth="1" horizontalDpi="600" verticalDpi="600" orientation="landscape" paperSize="9" scale="95" r:id="rId2"/>
  <headerFooter alignWithMargins="0">
    <oddFooter>&amp;L&amp;9&amp;D&amp;R&amp;9Infomodule geplant Seite &amp;P von &amp;N</oddFooter>
  </headerFooter>
  <rowBreaks count="1" manualBreakCount="1">
    <brk id="41" max="255" man="1"/>
  </rowBreaks>
  <ignoredErrors>
    <ignoredError sqref="F56:N56 F59:N60 F57:N5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GT53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3.00390625" style="0" customWidth="1"/>
    <col min="2" max="2" width="26.8515625" style="0" customWidth="1"/>
    <col min="4" max="6" width="3.8515625" style="0" customWidth="1"/>
    <col min="7" max="7" width="21.421875" style="0" customWidth="1"/>
    <col min="8" max="8" width="6.28125" style="0" customWidth="1"/>
    <col min="12" max="12" width="6.421875" style="0" customWidth="1"/>
    <col min="13" max="13" width="13.140625" style="0" customWidth="1"/>
    <col min="14" max="15" width="14.140625" style="0" customWidth="1"/>
    <col min="16" max="16" width="24.28125" style="0" customWidth="1"/>
    <col min="17" max="17" width="23.28125" style="0" customWidth="1"/>
    <col min="24" max="24" width="9.57421875" style="0" customWidth="1"/>
    <col min="28" max="28" width="14.7109375" style="0" customWidth="1"/>
    <col min="29" max="46" width="3.8515625" style="0" customWidth="1"/>
    <col min="47" max="47" width="14.7109375" style="0" customWidth="1"/>
    <col min="48" max="48" width="5.7109375" style="0" customWidth="1"/>
    <col min="49" max="49" width="14.7109375" style="0" customWidth="1"/>
    <col min="50" max="52" width="5.7109375" style="0" customWidth="1"/>
    <col min="53" max="53" width="7.00390625" style="0" customWidth="1"/>
    <col min="54" max="81" width="5.7109375" style="0" customWidth="1"/>
    <col min="82" max="82" width="14.7109375" style="0" customWidth="1"/>
    <col min="83" max="84" width="5.7109375" style="0" customWidth="1"/>
    <col min="85" max="85" width="14.7109375" style="0" customWidth="1"/>
    <col min="86" max="87" width="5.7109375" style="0" customWidth="1"/>
    <col min="88" max="88" width="14.7109375" style="0" customWidth="1"/>
    <col min="89" max="90" width="5.7109375" style="0" customWidth="1"/>
    <col min="91" max="92" width="16.57421875" style="0" customWidth="1"/>
    <col min="93" max="100" width="3.8515625" style="0" customWidth="1"/>
    <col min="101" max="101" width="14.7109375" style="0" customWidth="1"/>
    <col min="102" max="102" width="3.8515625" style="0" customWidth="1"/>
    <col min="103" max="103" width="14.7109375" style="0" customWidth="1"/>
    <col min="104" max="104" width="3.8515625" style="0" customWidth="1"/>
    <col min="105" max="105" width="5.7109375" style="0" customWidth="1"/>
    <col min="106" max="106" width="14.7109375" style="0" customWidth="1"/>
    <col min="107" max="107" width="6.57421875" style="0" customWidth="1"/>
    <col min="108" max="113" width="6.28125" style="0" customWidth="1"/>
    <col min="114" max="114" width="14.7109375" style="0" customWidth="1"/>
    <col min="115" max="115" width="3.8515625" style="0" customWidth="1"/>
    <col min="116" max="116" width="14.7109375" style="0" customWidth="1"/>
    <col min="117" max="117" width="3.8515625" style="0" customWidth="1"/>
    <col min="118" max="118" width="14.7109375" style="0" customWidth="1"/>
    <col min="119" max="119" width="3.8515625" style="0" customWidth="1"/>
    <col min="120" max="120" width="14.7109375" style="0" customWidth="1"/>
    <col min="121" max="121" width="3.8515625" style="0" customWidth="1"/>
    <col min="122" max="122" width="14.7109375" style="0" customWidth="1"/>
    <col min="123" max="123" width="3.8515625" style="0" customWidth="1"/>
    <col min="124" max="124" width="14.7109375" style="0" customWidth="1"/>
    <col min="125" max="125" width="3.8515625" style="0" customWidth="1"/>
    <col min="126" max="126" width="14.7109375" style="0" customWidth="1"/>
    <col min="127" max="127" width="3.8515625" style="0" customWidth="1"/>
    <col min="128" max="128" width="14.7109375" style="0" customWidth="1"/>
    <col min="129" max="129" width="3.8515625" style="0" customWidth="1"/>
    <col min="130" max="130" width="14.7109375" style="0" customWidth="1"/>
    <col min="131" max="131" width="3.8515625" style="0" customWidth="1"/>
    <col min="132" max="132" width="14.7109375" style="0" customWidth="1"/>
    <col min="133" max="133" width="3.8515625" style="0" customWidth="1"/>
    <col min="134" max="134" width="14.7109375" style="0" customWidth="1"/>
    <col min="135" max="135" width="3.8515625" style="0" customWidth="1"/>
    <col min="136" max="136" width="14.7109375" style="0" customWidth="1"/>
    <col min="137" max="137" width="3.8515625" style="0" customWidth="1"/>
    <col min="138" max="138" width="14.7109375" style="0" customWidth="1"/>
    <col min="139" max="139" width="3.8515625" style="0" customWidth="1"/>
    <col min="140" max="140" width="14.7109375" style="0" customWidth="1"/>
    <col min="141" max="141" width="3.8515625" style="0" customWidth="1"/>
    <col min="142" max="142" width="14.7109375" style="0" customWidth="1"/>
    <col min="143" max="143" width="3.8515625" style="0" customWidth="1"/>
    <col min="144" max="144" width="14.7109375" style="0" customWidth="1"/>
    <col min="145" max="145" width="3.8515625" style="0" customWidth="1"/>
    <col min="146" max="147" width="14.7109375" style="0" customWidth="1"/>
    <col min="148" max="179" width="6.00390625" style="0" customWidth="1"/>
    <col min="180" max="180" width="14.7109375" style="0" customWidth="1"/>
    <col min="181" max="181" width="3.8515625" style="0" customWidth="1"/>
    <col min="182" max="182" width="14.7109375" style="0" customWidth="1"/>
    <col min="183" max="183" width="3.8515625" style="0" customWidth="1"/>
    <col min="184" max="184" width="14.7109375" style="0" customWidth="1"/>
    <col min="185" max="185" width="3.8515625" style="0" customWidth="1"/>
    <col min="186" max="186" width="14.7109375" style="0" customWidth="1"/>
    <col min="187" max="187" width="3.8515625" style="0" customWidth="1"/>
    <col min="188" max="188" width="14.7109375" style="0" customWidth="1"/>
    <col min="189" max="189" width="3.8515625" style="0" customWidth="1"/>
    <col min="190" max="190" width="14.7109375" style="0" customWidth="1"/>
    <col min="191" max="191" width="3.8515625" style="0" customWidth="1"/>
    <col min="192" max="192" width="14.7109375" style="0" customWidth="1"/>
    <col min="193" max="193" width="5.00390625" style="0" customWidth="1"/>
    <col min="194" max="194" width="7.140625" style="0" customWidth="1"/>
    <col min="195" max="195" width="8.421875" style="0" customWidth="1"/>
    <col min="196" max="202" width="5.28125" style="0" customWidth="1"/>
  </cols>
  <sheetData>
    <row r="1" spans="28:196" ht="12.75">
      <c r="AB1" s="1" t="s">
        <v>157</v>
      </c>
      <c r="AC1" t="s">
        <v>115</v>
      </c>
      <c r="AZ1" s="133"/>
      <c r="BB1" s="133"/>
      <c r="BC1" s="1" t="s">
        <v>195</v>
      </c>
      <c r="CM1" s="1" t="s">
        <v>111</v>
      </c>
      <c r="CO1" t="s">
        <v>112</v>
      </c>
      <c r="DB1" t="s">
        <v>113</v>
      </c>
      <c r="DC1" s="1" t="s">
        <v>122</v>
      </c>
      <c r="DO1" s="1" t="s">
        <v>123</v>
      </c>
      <c r="EQ1" s="1" t="s">
        <v>155</v>
      </c>
      <c r="ER1" s="138" t="s">
        <v>156</v>
      </c>
      <c r="ES1" s="1"/>
      <c r="FT1" s="133"/>
      <c r="GN1" s="1" t="s">
        <v>218</v>
      </c>
    </row>
    <row r="2" spans="1:202" s="72" customFormat="1" ht="221.25" customHeight="1">
      <c r="A2" s="71" t="s">
        <v>73</v>
      </c>
      <c r="B2" s="71" t="s">
        <v>74</v>
      </c>
      <c r="C2" s="71" t="s">
        <v>0</v>
      </c>
      <c r="D2" s="71" t="s">
        <v>6</v>
      </c>
      <c r="E2" s="131" t="s">
        <v>189</v>
      </c>
      <c r="F2" s="131" t="s">
        <v>190</v>
      </c>
      <c r="G2" s="71" t="s">
        <v>75</v>
      </c>
      <c r="H2" s="71" t="s">
        <v>76</v>
      </c>
      <c r="I2" s="71" t="s">
        <v>65</v>
      </c>
      <c r="J2" s="71" t="s">
        <v>77</v>
      </c>
      <c r="K2" s="71" t="s">
        <v>78</v>
      </c>
      <c r="L2" s="71" t="s">
        <v>79</v>
      </c>
      <c r="M2" s="71" t="s">
        <v>80</v>
      </c>
      <c r="N2" s="71" t="s">
        <v>81</v>
      </c>
      <c r="O2" s="71" t="s">
        <v>82</v>
      </c>
      <c r="P2" s="71" t="s">
        <v>83</v>
      </c>
      <c r="Q2" s="71" t="s">
        <v>84</v>
      </c>
      <c r="R2" s="71" t="s">
        <v>90</v>
      </c>
      <c r="S2" s="71" t="s">
        <v>85</v>
      </c>
      <c r="T2" s="71" t="s">
        <v>86</v>
      </c>
      <c r="U2" s="71" t="s">
        <v>87</v>
      </c>
      <c r="V2" s="71" t="s">
        <v>88</v>
      </c>
      <c r="W2" s="71" t="s">
        <v>89</v>
      </c>
      <c r="X2" s="131" t="s">
        <v>191</v>
      </c>
      <c r="Y2" s="71" t="s">
        <v>91</v>
      </c>
      <c r="Z2" s="71" t="s">
        <v>92</v>
      </c>
      <c r="AA2" s="71" t="s">
        <v>93</v>
      </c>
      <c r="AB2" s="71" t="s">
        <v>192</v>
      </c>
      <c r="AC2" s="71" t="str">
        <f>Projektgesuch!F50</f>
        <v>Gesamte Bevölkerung</v>
      </c>
      <c r="AD2" s="71" t="str">
        <f>Projektgesuch!J50</f>
        <v>Personen mit Migrationshintergrund</v>
      </c>
      <c r="AE2" s="71" t="str">
        <f>Projektgesuch!F52</f>
        <v>Frauen/Mütter</v>
      </c>
      <c r="AF2" s="71" t="str">
        <f>Projektgesuch!J52</f>
        <v>Männer/Väter</v>
      </c>
      <c r="AG2" s="71" t="str">
        <f>Projektgesuch!N52</f>
        <v>Familien</v>
      </c>
      <c r="AH2" s="71" t="str">
        <f>Projektgesuch!F54</f>
        <v>Kinder</v>
      </c>
      <c r="AI2" s="71" t="str">
        <f>Projektgesuch!J54</f>
        <v>Jugendliche/Junge Erwachsene</v>
      </c>
      <c r="AJ2" s="71" t="str">
        <f>Projektgesuch!F56</f>
        <v>Erwachsene</v>
      </c>
      <c r="AK2" s="71" t="str">
        <f>Projektgesuch!J56</f>
        <v>Senior/innen</v>
      </c>
      <c r="AL2" s="71" t="str">
        <f>Projektgesuch!F58</f>
        <v>Schweizer/innen</v>
      </c>
      <c r="AM2" s="71" t="str">
        <f>Projektgesuch!J58</f>
        <v>Niederlassung C</v>
      </c>
      <c r="AN2" s="71" t="str">
        <f>Projektgesuch!N58</f>
        <v>Jahresaufenthalt B</v>
      </c>
      <c r="AO2" s="71" t="str">
        <f>Projektgesuch!F60</f>
        <v>Anerkannte Flüchtlinge</v>
      </c>
      <c r="AP2" s="71" t="str">
        <f>Projektgesuch!J60</f>
        <v>Vorläufige Aufnahme F</v>
      </c>
      <c r="AQ2" s="71" t="str">
        <f>Projektgesuch!N60</f>
        <v>Asylsuchende N</v>
      </c>
      <c r="AR2" s="71" t="str">
        <f>Projektgesuch!F62</f>
        <v>Neu Zugezogene</v>
      </c>
      <c r="AS2" s="71" t="str">
        <f>Projektgesuch!J62</f>
        <v>Traumatisierte Personen</v>
      </c>
      <c r="AT2" s="71" t="s">
        <v>204</v>
      </c>
      <c r="AU2" s="71" t="s">
        <v>205</v>
      </c>
      <c r="AV2" s="71" t="s">
        <v>206</v>
      </c>
      <c r="AW2" s="71" t="s">
        <v>207</v>
      </c>
      <c r="AX2" s="71" t="s">
        <v>116</v>
      </c>
      <c r="AY2" s="71" t="s">
        <v>118</v>
      </c>
      <c r="AZ2" s="71" t="s">
        <v>194</v>
      </c>
      <c r="BA2" s="71" t="s">
        <v>117</v>
      </c>
      <c r="BB2" s="71" t="s">
        <v>193</v>
      </c>
      <c r="BC2" s="134" t="e">
        <f>CONCATENATE(Projektgesuch!#REF!," Zielgruppe")</f>
        <v>#REF!</v>
      </c>
      <c r="BD2" s="72" t="e">
        <f>CONCATENATE(Projektgesuch!#REF!," Zielgruppe")</f>
        <v>#REF!</v>
      </c>
      <c r="BE2" s="72" t="e">
        <f>CONCATENATE(Projektgesuch!#REF!," Aktivität")</f>
        <v>#REF!</v>
      </c>
      <c r="BF2" s="72" t="e">
        <f>CONCATENATE(Projektgesuch!#REF!," Zielgruppe")</f>
        <v>#REF!</v>
      </c>
      <c r="BG2" s="72" t="e">
        <f>CONCATENATE(Projektgesuch!#REF!," Aktivität")</f>
        <v>#REF!</v>
      </c>
      <c r="BH2" s="72" t="e">
        <f>CONCATENATE(Projektgesuch!#REF!," Zielgruppe")</f>
        <v>#REF!</v>
      </c>
      <c r="BI2" s="72" t="e">
        <f>CONCATENATE(Projektgesuch!#REF!," Aktivität")</f>
        <v>#REF!</v>
      </c>
      <c r="BJ2" s="72" t="e">
        <f>CONCATENATE(Projektgesuch!#REF!," Zielgruppe")</f>
        <v>#REF!</v>
      </c>
      <c r="BK2" s="72" t="e">
        <f>CONCATENATE(Projektgesuch!#REF!," Aktivität")</f>
        <v>#REF!</v>
      </c>
      <c r="BL2" s="72" t="e">
        <f>CONCATENATE(Projektgesuch!#REF!," Zielgruppe")</f>
        <v>#REF!</v>
      </c>
      <c r="BM2" s="72" t="e">
        <f>CONCATENATE(Projektgesuch!#REF!," Aktivität")</f>
        <v>#REF!</v>
      </c>
      <c r="BN2" s="72" t="e">
        <f>CONCATENATE(Projektgesuch!#REF!," Zielgruppe")</f>
        <v>#REF!</v>
      </c>
      <c r="BO2" s="72" t="e">
        <f>CONCATENATE(Projektgesuch!#REF!," Aktivität")</f>
        <v>#REF!</v>
      </c>
      <c r="BP2" s="72" t="e">
        <f>CONCATENATE(Projektgesuch!#REF!," Zielgruppe")</f>
        <v>#REF!</v>
      </c>
      <c r="BQ2" s="72" t="e">
        <f>CONCATENATE(Projektgesuch!#REF!," Aktivität")</f>
        <v>#REF!</v>
      </c>
      <c r="BR2" s="72" t="e">
        <f>CONCATENATE(Projektgesuch!#REF!," Zielgruppe")</f>
        <v>#REF!</v>
      </c>
      <c r="BS2" s="72" t="e">
        <f>CONCATENATE(Projektgesuch!#REF!," Aktivität")</f>
        <v>#REF!</v>
      </c>
      <c r="BT2" s="72" t="e">
        <f>CONCATENATE(Projektgesuch!#REF!," Zielgruppe")</f>
        <v>#REF!</v>
      </c>
      <c r="BU2" s="72" t="e">
        <f>CONCATENATE(Projektgesuch!#REF!," Aktivität")</f>
        <v>#REF!</v>
      </c>
      <c r="BV2" s="72" t="e">
        <f>CONCATENATE(Projektgesuch!#REF!," Zielgruppe")</f>
        <v>#REF!</v>
      </c>
      <c r="BW2" s="72" t="e">
        <f>CONCATENATE(Projektgesuch!#REF!," Aktivität")</f>
        <v>#REF!</v>
      </c>
      <c r="BX2" s="72" t="e">
        <f>CONCATENATE(Projektgesuch!#REF!," Zielgruppe")</f>
        <v>#REF!</v>
      </c>
      <c r="BY2" s="72" t="e">
        <f>CONCATENATE(Projektgesuch!#REF!," Aktivität")</f>
        <v>#REF!</v>
      </c>
      <c r="BZ2" s="72" t="e">
        <f>CONCATENATE(Projektgesuch!#REF!," Zielgruppe")</f>
        <v>#REF!</v>
      </c>
      <c r="CA2" s="72" t="e">
        <f>CONCATENATE(Projektgesuch!#REF!," Aktivität")</f>
        <v>#REF!</v>
      </c>
      <c r="CB2" s="72" t="e">
        <f>CONCATENATE(Projektgesuch!#REF!," Zielgruppe")</f>
        <v>#REF!</v>
      </c>
      <c r="CC2" s="72" t="e">
        <f>CONCATENATE(Projektgesuch!#REF!," Aktivität")</f>
        <v>#REF!</v>
      </c>
      <c r="CD2" s="71" t="s">
        <v>226</v>
      </c>
      <c r="CE2" s="72" t="str">
        <f>CONCATENATE(CD2," Zielgruppe")</f>
        <v>Andere Sprache 1 Zielgruppe</v>
      </c>
      <c r="CF2" s="72" t="str">
        <f>CONCATENATE(CD2," Aktivität")</f>
        <v>Andere Sprache 1 Aktivität</v>
      </c>
      <c r="CG2" s="71" t="s">
        <v>227</v>
      </c>
      <c r="CH2" s="72" t="str">
        <f>CONCATENATE(CG2," Zielgruppe")</f>
        <v>Andere Sprache 2 Zielgruppe</v>
      </c>
      <c r="CI2" s="72" t="str">
        <f>CONCATENATE(CG2," Aktivität")</f>
        <v>Andere Sprache 2 Aktivität</v>
      </c>
      <c r="CJ2" s="71" t="s">
        <v>228</v>
      </c>
      <c r="CK2" s="72" t="str">
        <f>CONCATENATE(CJ2," Zielgruppe")</f>
        <v>Andere Sprache 3 Zielgruppe</v>
      </c>
      <c r="CL2" s="72" t="str">
        <f>CONCATENATE(CJ2," Aktivität")</f>
        <v>Andere Sprache 3 Aktivität</v>
      </c>
      <c r="CM2" s="71" t="s">
        <v>119</v>
      </c>
      <c r="CN2" s="71" t="s">
        <v>120</v>
      </c>
      <c r="CO2" s="71" t="s">
        <v>146</v>
      </c>
      <c r="CP2" s="71" t="str">
        <f>Projektgesuch!D78</f>
        <v>Flyer</v>
      </c>
      <c r="CQ2" s="71" t="str">
        <f>Projektgesuch!F78</f>
        <v>Inserate</v>
      </c>
      <c r="CR2" s="71" t="str">
        <f>Projektgesuch!J78</f>
        <v>Plakate </v>
      </c>
      <c r="CS2" s="71" t="str">
        <f>Projektgesuch!D80</f>
        <v>Mailversand</v>
      </c>
      <c r="CT2" s="71" t="str">
        <f>Projektgesuch!F80</f>
        <v>Radio</v>
      </c>
      <c r="CU2" s="71" t="str">
        <f>Projektgesuch!J80</f>
        <v>Soziale Netzwerke (Facebook, Twitter etc)</v>
      </c>
      <c r="CV2" s="71" t="s">
        <v>126</v>
      </c>
      <c r="CW2" s="71" t="s">
        <v>125</v>
      </c>
      <c r="CX2" s="71" t="s">
        <v>128</v>
      </c>
      <c r="CY2" s="71" t="s">
        <v>127</v>
      </c>
      <c r="CZ2" s="71" t="s">
        <v>203</v>
      </c>
      <c r="DA2" s="71" t="s">
        <v>202</v>
      </c>
      <c r="DB2" s="71" t="s">
        <v>121</v>
      </c>
      <c r="DC2" s="71" t="str">
        <f>Projektgesuch!D95</f>
        <v>Mündliche Befragung der Teilnehmenden</v>
      </c>
      <c r="DD2" s="71" t="str">
        <f>Projektgesuch!J95</f>
        <v>Schriftliche Befragung der Teilnehmenden</v>
      </c>
      <c r="DE2" s="71" t="str">
        <f>Projektgesuch!D97</f>
        <v>Mündliche Befragung der Referierenden</v>
      </c>
      <c r="DF2" s="71" t="str">
        <f>Projektgesuch!J97</f>
        <v>Schriftliche Befragung der Referierenden</v>
      </c>
      <c r="DG2" s="71" t="str">
        <f>Projektgesuch!D99</f>
        <v>Interne Evaluation</v>
      </c>
      <c r="DH2" s="71" t="str">
        <f>Projektgesuch!J99</f>
        <v>Externe Evaluation</v>
      </c>
      <c r="DI2" s="71" t="s">
        <v>196</v>
      </c>
      <c r="DJ2" s="71" t="s">
        <v>197</v>
      </c>
      <c r="DK2" s="71" t="s">
        <v>198</v>
      </c>
      <c r="DL2" s="71" t="s">
        <v>199</v>
      </c>
      <c r="DM2" s="71" t="s">
        <v>200</v>
      </c>
      <c r="DN2" s="71" t="s">
        <v>201</v>
      </c>
      <c r="DO2" s="71" t="s">
        <v>269</v>
      </c>
      <c r="DP2" s="71" t="s">
        <v>270</v>
      </c>
      <c r="DQ2" s="71" t="s">
        <v>271</v>
      </c>
      <c r="DR2" s="71" t="s">
        <v>272</v>
      </c>
      <c r="DS2" s="71" t="s">
        <v>273</v>
      </c>
      <c r="DT2" s="72" t="s">
        <v>274</v>
      </c>
      <c r="DU2" s="71" t="s">
        <v>275</v>
      </c>
      <c r="DV2" s="72" t="s">
        <v>276</v>
      </c>
      <c r="DW2" s="71" t="s">
        <v>277</v>
      </c>
      <c r="DX2" s="72" t="s">
        <v>278</v>
      </c>
      <c r="DY2" s="71" t="s">
        <v>279</v>
      </c>
      <c r="DZ2" s="72" t="s">
        <v>280</v>
      </c>
      <c r="EA2" s="72" t="s">
        <v>281</v>
      </c>
      <c r="EB2" s="72" t="s">
        <v>282</v>
      </c>
      <c r="EC2" s="72" t="s">
        <v>283</v>
      </c>
      <c r="ED2" s="72" t="s">
        <v>284</v>
      </c>
      <c r="EE2" s="71" t="s">
        <v>257</v>
      </c>
      <c r="EF2" s="72" t="s">
        <v>258</v>
      </c>
      <c r="EG2" s="71" t="s">
        <v>259</v>
      </c>
      <c r="EH2" s="72" t="s">
        <v>260</v>
      </c>
      <c r="EI2" s="71" t="s">
        <v>261</v>
      </c>
      <c r="EJ2" s="72" t="s">
        <v>262</v>
      </c>
      <c r="EK2" s="71" t="s">
        <v>263</v>
      </c>
      <c r="EL2" s="72" t="s">
        <v>264</v>
      </c>
      <c r="EM2" s="71" t="s">
        <v>265</v>
      </c>
      <c r="EN2" s="72" t="s">
        <v>266</v>
      </c>
      <c r="EO2" s="71" t="s">
        <v>267</v>
      </c>
      <c r="EP2" s="72" t="s">
        <v>268</v>
      </c>
      <c r="EQ2" s="71" t="s">
        <v>124</v>
      </c>
      <c r="ER2" s="139" t="str">
        <f>'Infomodule geplant'!E22</f>
        <v>Der Ausländerdienst ald</v>
      </c>
      <c r="ES2" s="141" t="e">
        <f>'Infomodule geplant'!#REF!</f>
        <v>#REF!</v>
      </c>
      <c r="ET2" s="141" t="str">
        <f>'Infomodule geplant'!E23</f>
        <v>Schulden? Clever mit wenig Geld umgehen</v>
      </c>
      <c r="EU2" s="141" t="str">
        <f>'Infomodule geplant'!E24</f>
        <v>Sozialversicherung und Sozialhilfe</v>
      </c>
      <c r="EV2" s="141" t="str">
        <f>'Infomodule geplant'!E25</f>
        <v>Eine Liebe, zwei Kulturen</v>
      </c>
      <c r="EW2" s="141" t="str">
        <f>'Infomodule geplant'!E27</f>
        <v>Mietrecht</v>
      </c>
      <c r="EX2" s="141" t="str">
        <f>'Infomodule geplant'!E28</f>
        <v>Abfall, Energie und Trinkwasser</v>
      </c>
      <c r="EY2" s="141" t="str">
        <f>'Infomodule geplant'!E29</f>
        <v>Strassenverkehr</v>
      </c>
      <c r="EZ2" s="141" t="e">
        <f>'Infomodule geplant'!#REF!</f>
        <v>#REF!</v>
      </c>
      <c r="FA2" s="141" t="e">
        <f>'Infomodule geplant'!#REF!</f>
        <v>#REF!</v>
      </c>
      <c r="FB2" s="141" t="e">
        <f>'Infomodule geplant'!#REF!</f>
        <v>#REF!</v>
      </c>
      <c r="FC2" s="145" t="e">
        <f>'Infomodule geplant'!#REF!</f>
        <v>#REF!</v>
      </c>
      <c r="FD2" s="141" t="e">
        <f>'Infomodule geplant'!#REF!</f>
        <v>#REF!</v>
      </c>
      <c r="FE2" s="141" t="e">
        <f>'Infomodule geplant'!#REF!</f>
        <v>#REF!</v>
      </c>
      <c r="FF2" s="141" t="e">
        <f>'Infomodule geplant'!#REF!</f>
        <v>#REF!</v>
      </c>
      <c r="FG2" s="141" t="str">
        <f>'Infomodule geplant'!E32</f>
        <v>Schulsystem Volksschulen Kanton BL</v>
      </c>
      <c r="FH2" s="141" t="str">
        <f>'Infomodule geplant'!E37</f>
        <v>Gleichstellung von Frauen und Männern</v>
      </c>
      <c r="FI2" s="141" t="e">
        <f>'Infomodule geplant'!#REF!</f>
        <v>#REF!</v>
      </c>
      <c r="FJ2" s="141" t="e">
        <f>'Infomodule geplant'!#REF!</f>
        <v>#REF!</v>
      </c>
      <c r="FK2" s="141" t="str">
        <f>'Infomodule geplant'!E39</f>
        <v>Die Gesundheit von Kindern fördern</v>
      </c>
      <c r="FL2" s="141" t="str">
        <f>'Infomodule geplant'!E40</f>
        <v>Schwangerschaft und Beziehung</v>
      </c>
      <c r="FM2" s="145" t="e">
        <f>'Infomodule geplant'!#REF!</f>
        <v>#REF!</v>
      </c>
      <c r="FN2" s="145" t="str">
        <f>'Infomodule geplant'!E41</f>
        <v>Freundschaft – Liebe – Ehe!</v>
      </c>
      <c r="FO2" s="141" t="e">
        <f>'Infomodule geplant'!#REF!</f>
        <v>#REF!</v>
      </c>
      <c r="FP2" s="141" t="str">
        <f>'Infomodule geplant'!E43</f>
        <v>Gesundheit unserer Kinder/Jugendlichen</v>
      </c>
      <c r="FQ2" s="141" t="str">
        <f>'Infomodule geplant'!E44</f>
        <v>Zahngesundheit von Kleinkindern</v>
      </c>
      <c r="FR2" s="141" t="str">
        <f>'Infomodule geplant'!E45</f>
        <v>Gut, gesund und günstig ernähren</v>
      </c>
      <c r="FS2" s="141" t="str">
        <f>'Infomodule geplant'!E46</f>
        <v>Sucht und Migration</v>
      </c>
      <c r="FT2" s="141" t="str">
        <f>'Infomodule geplant'!E47</f>
        <v>Migration und psychische Gesundheit I</v>
      </c>
      <c r="FU2" s="141" t="str">
        <f>'Infomodule geplant'!E48</f>
        <v>Migration und psychische Gesundheit II</v>
      </c>
      <c r="FV2" s="71" t="str">
        <f>'Infomodule geplant'!E49</f>
        <v>Gesundheitswegweiser Schweiz</v>
      </c>
      <c r="FW2" s="145" t="str">
        <f>'Infomodule geplant'!E50</f>
        <v>Älter werden in Basel - Pro Senectute</v>
      </c>
      <c r="FX2" s="71" t="s">
        <v>94</v>
      </c>
      <c r="FY2" s="71" t="s">
        <v>95</v>
      </c>
      <c r="FZ2" s="71" t="s">
        <v>96</v>
      </c>
      <c r="GA2" s="71" t="s">
        <v>97</v>
      </c>
      <c r="GB2" s="71" t="s">
        <v>98</v>
      </c>
      <c r="GC2" s="71" t="s">
        <v>99</v>
      </c>
      <c r="GD2" s="71" t="s">
        <v>100</v>
      </c>
      <c r="GE2" s="71" t="s">
        <v>101</v>
      </c>
      <c r="GF2" s="71" t="s">
        <v>102</v>
      </c>
      <c r="GG2" s="71" t="s">
        <v>103</v>
      </c>
      <c r="GH2" s="71" t="s">
        <v>104</v>
      </c>
      <c r="GI2" s="71" t="s">
        <v>105</v>
      </c>
      <c r="GJ2" s="71" t="s">
        <v>106</v>
      </c>
      <c r="GK2" s="71" t="s">
        <v>107</v>
      </c>
      <c r="GL2" s="71" t="s">
        <v>108</v>
      </c>
      <c r="GM2" s="71" t="s">
        <v>109</v>
      </c>
      <c r="GN2" s="71" t="s">
        <v>210</v>
      </c>
      <c r="GO2" s="131" t="s">
        <v>211</v>
      </c>
      <c r="GP2" s="131" t="s">
        <v>212</v>
      </c>
      <c r="GQ2" s="131" t="s">
        <v>213</v>
      </c>
      <c r="GR2" s="131" t="s">
        <v>215</v>
      </c>
      <c r="GS2" s="131" t="s">
        <v>214</v>
      </c>
      <c r="GT2" s="131" t="s">
        <v>209</v>
      </c>
    </row>
    <row r="3" spans="1:202" ht="12.75">
      <c r="A3" s="73">
        <f>Projektgesuch!N2</f>
        <v>0</v>
      </c>
      <c r="B3" s="73">
        <f>Projektgesuch!F10</f>
        <v>0</v>
      </c>
      <c r="C3" s="73">
        <f>Projektgesuch!I20</f>
        <v>0</v>
      </c>
      <c r="D3" s="76" t="e">
        <f>IF(Projektgesuch!#REF!="x",1,IF(Projektgesuch!#REF!="x",0,""))</f>
        <v>#REF!</v>
      </c>
      <c r="E3" s="76">
        <f>IF(Projektgesuch!M13="x",1,IF(Projektgesuch!I13="x",0,""))</f>
      </c>
      <c r="F3" s="76">
        <f>IF(Projektgesuch!M15="","",Projektgesuch!M15)</f>
      </c>
      <c r="G3" s="75" t="s">
        <v>135</v>
      </c>
      <c r="H3" s="75">
        <f>IF(Projektgesuch!E22="x",Projektgesuch!F22,IF(Projektgesuch!G22="x",Projektgesuch!H22,""))</f>
      </c>
      <c r="I3" s="75">
        <f>IF(Projektgesuch!G24="","",Projektgesuch!G24)</f>
      </c>
      <c r="J3" s="75">
        <f>IF(Projektgesuch!M24="","",Projektgesuch!M24)</f>
      </c>
      <c r="K3" s="75">
        <f>IF(Projektgesuch!I26="","",Projektgesuch!I26)</f>
      </c>
      <c r="L3" s="75">
        <f>IF(Projektgesuch!G28="","",Projektgesuch!G28)</f>
      </c>
      <c r="M3" s="75">
        <f>IF(Projektgesuch!K28="","",Projektgesuch!K28)</f>
      </c>
      <c r="N3" s="75">
        <f>IF(Projektgesuch!G30="","",Projektgesuch!G30)</f>
      </c>
      <c r="O3" s="75">
        <f>IF(Projektgesuch!M30="","",Projektgesuch!M30)</f>
      </c>
      <c r="P3" s="75">
        <f>IF(Projektgesuch!G32="","",Projektgesuch!G32)</f>
      </c>
      <c r="Q3" s="75">
        <f>IF(Projektgesuch!M32="","",Projektgesuch!M32)</f>
      </c>
      <c r="R3" s="75">
        <f>IF(Projektgesuch!E35="x",Projektgesuch!F35,IF(Projektgesuch!G35="x",Projektgesuch!H35,""))</f>
      </c>
      <c r="S3" s="75">
        <f>IF(Projektgesuch!G37="","",Projektgesuch!G37)</f>
      </c>
      <c r="T3" s="75">
        <f>IF(Projektgesuch!M37="","",Projektgesuch!M37)</f>
      </c>
      <c r="U3" s="75">
        <f>IF(Projektgesuch!G39="","",Projektgesuch!G39)</f>
      </c>
      <c r="V3" s="75">
        <f>IF(Projektgesuch!M39="","",Projektgesuch!M39)</f>
      </c>
      <c r="W3" s="75">
        <f>IF(Projektgesuch!G41="","",Projektgesuch!G41)</f>
      </c>
      <c r="X3" s="132" t="e">
        <f>IF(Projektgesuch!#REF!="x",Projektgesuch!#REF!,IF(Projektgesuch!#REF!="x",Projektgesuch!#REF!,IF(Projektgesuch!#REF!="x",Projektgesuch!#REF!,IF(Projektgesuch!#REF!="x",Projektgesuch!#REF!,""))))</f>
        <v>#REF!</v>
      </c>
      <c r="Y3" s="75" t="e">
        <f>IF(Projektgesuch!#REF!="","",Projektgesuch!#REF!)</f>
        <v>#REF!</v>
      </c>
      <c r="Z3" s="75" t="e">
        <f>IF(Projektgesuch!#REF!="","",Projektgesuch!#REF!)</f>
        <v>#REF!</v>
      </c>
      <c r="AA3" s="75" t="e">
        <f>IF(Projektgesuch!#REF!="","",Projektgesuch!#REF!)</f>
        <v>#REF!</v>
      </c>
      <c r="AB3" s="75">
        <f>IF(Projektgesuch!C46="","",Projektgesuch!C46)</f>
      </c>
      <c r="AC3" s="76">
        <f>IF(Projektgesuch!E50="x",1,"")</f>
      </c>
      <c r="AD3" s="76">
        <f>IF(Projektgesuch!I50="x",1,"")</f>
      </c>
      <c r="AE3" s="76">
        <f>IF(Projektgesuch!E52="x",1,"")</f>
      </c>
      <c r="AF3" s="76">
        <f>IF(Projektgesuch!I52="x",1,"")</f>
      </c>
      <c r="AG3" s="76">
        <f>IF(Projektgesuch!M52="x",1,"")</f>
      </c>
      <c r="AH3" s="76">
        <f>IF(Projektgesuch!E54="x",1,"")</f>
      </c>
      <c r="AI3" s="76">
        <f>IF(Projektgesuch!I54="x",1,"")</f>
      </c>
      <c r="AJ3" s="76">
        <f>IF(Projektgesuch!E56="x",1,"")</f>
      </c>
      <c r="AK3" s="76">
        <f>IF(Projektgesuch!I56="x",1,"")</f>
      </c>
      <c r="AL3" s="76">
        <f>IF(Projektgesuch!E58="x",1,"")</f>
      </c>
      <c r="AM3" s="76">
        <f>IF(Projektgesuch!I58="x",1,"")</f>
      </c>
      <c r="AN3" s="76">
        <f>IF(Projektgesuch!M58="x",1,"")</f>
      </c>
      <c r="AO3" s="76">
        <f>IF(Projektgesuch!E60="x",1,"")</f>
      </c>
      <c r="AP3" s="76">
        <f>IF(Projektgesuch!I60="x",1,"")</f>
      </c>
      <c r="AQ3" s="76">
        <f>IF(Projektgesuch!M60="x",1,"")</f>
      </c>
      <c r="AR3" s="76">
        <f>IF(Projektgesuch!E62="x",1,"")</f>
      </c>
      <c r="AS3" s="76">
        <f>IF(Projektgesuch!I62="x",1,"")</f>
      </c>
      <c r="AT3" s="76">
        <f>IF(Projektgesuch!E64="x",1,"")</f>
      </c>
      <c r="AU3" s="75">
        <f>IF(AT3=1,Projektgesuch!I64,"")</f>
      </c>
      <c r="AV3" s="76">
        <f>IF(Projektgesuch!E66="x",1,"")</f>
      </c>
      <c r="AW3" s="75">
        <f>IF(AV3=1,Projektgesuch!I66,"")</f>
      </c>
      <c r="AX3" s="78">
        <f>Projektgesuch!J68</f>
        <v>0</v>
      </c>
      <c r="AY3" s="78">
        <f>Projektgesuch!J71</f>
        <v>0</v>
      </c>
      <c r="AZ3" s="78">
        <f>Projektgesuch!P71</f>
        <v>0</v>
      </c>
      <c r="BA3" s="78">
        <f>Projektgesuch!J73</f>
      </c>
      <c r="BB3" s="78">
        <f>Projektgesuch!P73</f>
        <v>0</v>
      </c>
      <c r="BC3" s="74" t="e">
        <f>IF(Projektgesuch!#REF!="x",1,"")</f>
        <v>#REF!</v>
      </c>
      <c r="BD3" s="74" t="e">
        <f>IF(Projektgesuch!#REF!="x",1,"")</f>
        <v>#REF!</v>
      </c>
      <c r="BE3" s="74" t="e">
        <f>IF(Projektgesuch!#REF!="x",1,"")</f>
        <v>#REF!</v>
      </c>
      <c r="BF3" s="74" t="e">
        <f>IF(Projektgesuch!#REF!="x",1,"")</f>
        <v>#REF!</v>
      </c>
      <c r="BG3" s="74" t="e">
        <f>IF(Projektgesuch!#REF!="x",1,"")</f>
        <v>#REF!</v>
      </c>
      <c r="BH3" s="74" t="e">
        <f>IF(Projektgesuch!#REF!="x",1,"")</f>
        <v>#REF!</v>
      </c>
      <c r="BI3" s="74" t="e">
        <f>IF(Projektgesuch!#REF!="x",1,"")</f>
        <v>#REF!</v>
      </c>
      <c r="BJ3" s="74" t="e">
        <f>IF(Projektgesuch!#REF!="x",1,"")</f>
        <v>#REF!</v>
      </c>
      <c r="BK3" s="74" t="e">
        <f>IF(Projektgesuch!#REF!="x",1,"")</f>
        <v>#REF!</v>
      </c>
      <c r="BL3" s="74" t="e">
        <f>IF(Projektgesuch!#REF!="x",1,"")</f>
        <v>#REF!</v>
      </c>
      <c r="BM3" s="74" t="e">
        <f>IF(Projektgesuch!#REF!="x",1,"")</f>
        <v>#REF!</v>
      </c>
      <c r="BN3" s="74" t="e">
        <f>IF(Projektgesuch!#REF!="x",1,"")</f>
        <v>#REF!</v>
      </c>
      <c r="BO3" s="74" t="e">
        <f>IF(Projektgesuch!#REF!="x",1,"")</f>
        <v>#REF!</v>
      </c>
      <c r="BP3" s="74" t="e">
        <f>IF(Projektgesuch!#REF!="x",1,"")</f>
        <v>#REF!</v>
      </c>
      <c r="BQ3" s="74" t="e">
        <f>IF(Projektgesuch!#REF!="x",1,"")</f>
        <v>#REF!</v>
      </c>
      <c r="BR3" s="74" t="e">
        <f>IF(Projektgesuch!#REF!="x",1,"")</f>
        <v>#REF!</v>
      </c>
      <c r="BS3" s="74" t="e">
        <f>IF(Projektgesuch!#REF!="x",1,"")</f>
        <v>#REF!</v>
      </c>
      <c r="BT3" s="74" t="e">
        <f>IF(Projektgesuch!#REF!="x",1,"")</f>
        <v>#REF!</v>
      </c>
      <c r="BU3" s="74" t="e">
        <f>IF(Projektgesuch!#REF!="x",1,"")</f>
        <v>#REF!</v>
      </c>
      <c r="BV3" s="74" t="e">
        <f>IF(Projektgesuch!#REF!="x",1,"")</f>
        <v>#REF!</v>
      </c>
      <c r="BW3" s="74" t="e">
        <f>IF(Projektgesuch!#REF!="x",1,"")</f>
        <v>#REF!</v>
      </c>
      <c r="BX3" s="74" t="e">
        <f>IF(Projektgesuch!#REF!="x",1,"")</f>
        <v>#REF!</v>
      </c>
      <c r="BY3" s="74" t="e">
        <f>IF(Projektgesuch!#REF!="x",1,"")</f>
        <v>#REF!</v>
      </c>
      <c r="BZ3" s="74" t="e">
        <f>IF(Projektgesuch!#REF!="x",1,"")</f>
        <v>#REF!</v>
      </c>
      <c r="CA3" s="74" t="e">
        <f>IF(Projektgesuch!#REF!="x",1,"")</f>
        <v>#REF!</v>
      </c>
      <c r="CB3" s="74" t="e">
        <f>IF(Projektgesuch!#REF!="x",1,"")</f>
        <v>#REF!</v>
      </c>
      <c r="CC3" s="74" t="e">
        <f>IF(Projektgesuch!#REF!="x",1,"")</f>
        <v>#REF!</v>
      </c>
      <c r="CD3" s="75" t="e">
        <f>IF(Projektgesuch!#REF!="","",Projektgesuch!#REF!)</f>
        <v>#REF!</v>
      </c>
      <c r="CE3" s="74" t="e">
        <f>IF(Projektgesuch!#REF!="x",1,"")</f>
        <v>#REF!</v>
      </c>
      <c r="CF3" s="74" t="e">
        <f>IF(Projektgesuch!#REF!="x",1,"")</f>
        <v>#REF!</v>
      </c>
      <c r="CG3" s="75" t="e">
        <f>IF(Projektgesuch!#REF!="","",Projektgesuch!#REF!)</f>
        <v>#REF!</v>
      </c>
      <c r="CH3" s="74" t="e">
        <f>IF(Projektgesuch!#REF!="x",1,"")</f>
        <v>#REF!</v>
      </c>
      <c r="CI3" s="74" t="e">
        <f>IF(Projektgesuch!#REF!="x",1,"")</f>
        <v>#REF!</v>
      </c>
      <c r="CJ3" s="75" t="e">
        <f>IF(Projektgesuch!#REF!="","",Projektgesuch!#REF!)</f>
        <v>#REF!</v>
      </c>
      <c r="CK3" s="74" t="e">
        <f>IF(Projektgesuch!#REF!="x",1,"")</f>
        <v>#REF!</v>
      </c>
      <c r="CL3" s="74" t="e">
        <f>IF(Projektgesuch!#REF!="x",1,"")</f>
        <v>#REF!</v>
      </c>
      <c r="CM3" s="75" t="e">
        <f>IF(Projektgesuch!#REF!="","",Projektgesuch!#REF!)</f>
        <v>#REF!</v>
      </c>
      <c r="CN3" s="75" t="e">
        <f>IF(Projektgesuch!#REF!="","",Projektgesuch!#REF!)</f>
        <v>#REF!</v>
      </c>
      <c r="CO3" s="76" t="e">
        <f>IF(Projektgesuch!#REF!="x",1,"")</f>
        <v>#REF!</v>
      </c>
      <c r="CP3" s="76">
        <f>IF(Projektgesuch!C78="x",1,"")</f>
      </c>
      <c r="CQ3" s="76">
        <f>IF(Projektgesuch!E78="x",1,"")</f>
      </c>
      <c r="CR3" s="76">
        <f>IF(Projektgesuch!I78="x",1,"")</f>
      </c>
      <c r="CS3" s="76">
        <f>IF(Projektgesuch!C80="x",1,"")</f>
      </c>
      <c r="CT3" s="76">
        <f>IF(Projektgesuch!E80="x",1,"")</f>
      </c>
      <c r="CU3" s="76">
        <f>IF(Projektgesuch!I80="x",1,"")</f>
      </c>
      <c r="CV3" s="76">
        <f>IF(Projektgesuch!C82="x",1,"")</f>
      </c>
      <c r="CW3" s="75">
        <f>IF(Projektgesuch!E82="","",Projektgesuch!E82)</f>
      </c>
      <c r="CX3" s="74">
        <f>IF(Projektgesuch!C84="x",1,"")</f>
      </c>
      <c r="CY3" s="75">
        <f>IF(Projektgesuch!E84="","",Projektgesuch!E84)</f>
      </c>
      <c r="CZ3" s="74">
        <f>IF(Projektgesuch!C86="x",1,"")</f>
      </c>
      <c r="DA3" s="75">
        <f>IF(Projektgesuch!E86="","",Projektgesuch!E86)</f>
      </c>
      <c r="DB3" s="75">
        <f>IF(Projektgesuch!C91="","",Projektgesuch!C91)</f>
      </c>
      <c r="DC3" s="76">
        <f>IF(Projektgesuch!C95="x",1,"")</f>
      </c>
      <c r="DD3" s="76">
        <f>IF(Projektgesuch!I95="x",1,"")</f>
      </c>
      <c r="DE3" s="76">
        <f>IF(Projektgesuch!C97="x",1,"")</f>
      </c>
      <c r="DF3" s="76">
        <f>IF(Projektgesuch!I97="x",1,"")</f>
      </c>
      <c r="DG3" s="76">
        <f>IF(Projektgesuch!C99="x",1,"")</f>
      </c>
      <c r="DH3" s="76">
        <f>IF(Projektgesuch!I99="x",1,"")</f>
      </c>
      <c r="DI3" s="76">
        <f>IF(Projektgesuch!C101="x",1,"")</f>
      </c>
      <c r="DJ3" s="75">
        <f>IF(DI3=1,Projektgesuch!E101,"")</f>
      </c>
      <c r="DK3" s="76">
        <f>IF(Projektgesuch!C103="x",1,"")</f>
      </c>
      <c r="DL3" s="75">
        <f>IF(DK3=1,Projektgesuch!E103,"")</f>
      </c>
      <c r="DM3" s="76">
        <f>IF(Projektgesuch!C105="x",1,"")</f>
      </c>
      <c r="DN3" s="75">
        <f>IF(DM3=1,Projektgesuch!E105,"")</f>
      </c>
      <c r="DO3" s="76">
        <f>IF(Projektgesuch!C109="x",1,"")</f>
      </c>
      <c r="DP3" s="75">
        <f>IF(Projektgesuch!D109="","",Projektgesuch!D109)</f>
      </c>
      <c r="DQ3" s="76">
        <f>IF(Projektgesuch!I109="x",1,"")</f>
      </c>
      <c r="DR3" s="75">
        <f>IF(Projektgesuch!J109="","",Projektgesuch!J109)</f>
      </c>
      <c r="DS3" s="76">
        <f>IF(Projektgesuch!C111="x",1,"")</f>
      </c>
      <c r="DT3" s="75">
        <f>IF(Projektgesuch!D111="","",Projektgesuch!D111)</f>
      </c>
      <c r="DU3" s="76">
        <f>IF(Projektgesuch!I111="x",1,"")</f>
      </c>
      <c r="DV3" s="75">
        <f>IF(Projektgesuch!J111="","",Projektgesuch!J111)</f>
      </c>
      <c r="DW3" s="76">
        <f>IF(Projektgesuch!C113="x",1,"")</f>
      </c>
      <c r="DX3" s="75">
        <f>IF(Projektgesuch!D113="","",Projektgesuch!D113)</f>
      </c>
      <c r="DY3" s="76">
        <f>IF(Projektgesuch!I113="x",1,"")</f>
      </c>
      <c r="DZ3" s="75">
        <f>IF(Projektgesuch!J113="","",Projektgesuch!J113)</f>
      </c>
      <c r="EA3" s="76">
        <f>IF(Projektgesuch!C115="x",1,"")</f>
      </c>
      <c r="EB3" s="75">
        <f>IF(Projektgesuch!D115="","",Projektgesuch!D115)</f>
      </c>
      <c r="EC3" s="76">
        <f>IF(Projektgesuch!I115="x",1,"")</f>
      </c>
      <c r="ED3" s="75">
        <f>IF(Projektgesuch!J115="","",Projektgesuch!J115)</f>
      </c>
      <c r="EE3" s="76">
        <f>IF(Projektgesuch!C117="x",1,"")</f>
      </c>
      <c r="EF3" s="75">
        <f>IF(Projektgesuch!D117="","",Projektgesuch!D117)</f>
      </c>
      <c r="EG3" s="76">
        <f>IF(Projektgesuch!C119="x",1,"")</f>
      </c>
      <c r="EH3" s="75">
        <f>IF(Projektgesuch!D119="","",Projektgesuch!D119)</f>
      </c>
      <c r="EI3" s="76">
        <f>IF(Projektgesuch!C121="x",1,"")</f>
      </c>
      <c r="EJ3" s="75">
        <f>IF(Projektgesuch!D121="","",Projektgesuch!D121)</f>
      </c>
      <c r="EK3" s="76">
        <f>IF(Projektgesuch!C123="x",1,"")</f>
      </c>
      <c r="EL3" s="75">
        <f>IF(Projektgesuch!E123="","",Projektgesuch!E123)</f>
      </c>
      <c r="EM3" s="76">
        <f>IF(Projektgesuch!C125="x",1,"")</f>
      </c>
      <c r="EN3" s="75">
        <f>IF(Projektgesuch!E125="","",Projektgesuch!E125)</f>
      </c>
      <c r="EO3" s="76">
        <f>IF(Projektgesuch!C127="x",1,"")</f>
      </c>
      <c r="EP3" s="75">
        <f>IF(Projektgesuch!E127="","",Projektgesuch!E127)</f>
      </c>
      <c r="EQ3" s="75">
        <f>IF(Projektgesuch!C131="","",Projektgesuch!C131)</f>
      </c>
      <c r="ER3" s="140">
        <f>IF('Infomodule geplant'!C22="x",1,0)</f>
        <v>0</v>
      </c>
      <c r="ES3" s="76" t="e">
        <f>IF('Infomodule geplant'!#REF!="x",1,0)</f>
        <v>#REF!</v>
      </c>
      <c r="ET3" s="76">
        <f>IF('Infomodule geplant'!C23="x",1,0)</f>
        <v>0</v>
      </c>
      <c r="EU3" s="76">
        <f>IF('Infomodule geplant'!C24="x",1,0)</f>
        <v>0</v>
      </c>
      <c r="EV3" s="76">
        <f>IF('Infomodule geplant'!C25="x",1,0)</f>
        <v>0</v>
      </c>
      <c r="EW3" s="76">
        <f>IF('Infomodule geplant'!C27="x",1,0)</f>
        <v>0</v>
      </c>
      <c r="EX3" s="76">
        <f>IF('Infomodule geplant'!C28="x",1,0)</f>
        <v>0</v>
      </c>
      <c r="EY3" s="76">
        <f>IF('Infomodule geplant'!C29="x",1,0)</f>
        <v>0</v>
      </c>
      <c r="EZ3" s="76" t="e">
        <f>IF('Infomodule geplant'!#REF!="x",1,0)</f>
        <v>#REF!</v>
      </c>
      <c r="FA3" s="76" t="e">
        <f>IF('Infomodule geplant'!#REF!="x",1,0)</f>
        <v>#REF!</v>
      </c>
      <c r="FB3" s="76" t="e">
        <f>IF('Infomodule geplant'!#REF!="x",1,0)</f>
        <v>#REF!</v>
      </c>
      <c r="FC3" s="76" t="e">
        <f>IF('Infomodule geplant'!#REF!="x",1,0)</f>
        <v>#REF!</v>
      </c>
      <c r="FD3" s="76" t="e">
        <f>IF('Infomodule geplant'!#REF!="x",1,0)</f>
        <v>#REF!</v>
      </c>
      <c r="FE3" s="76" t="e">
        <f>IF('Infomodule geplant'!#REF!="x",1,0)</f>
        <v>#REF!</v>
      </c>
      <c r="FF3" s="76" t="e">
        <f>IF('Infomodule geplant'!#REF!="x",1,0)</f>
        <v>#REF!</v>
      </c>
      <c r="FG3" s="76">
        <f>IF('Infomodule geplant'!C32="x",1,0)</f>
        <v>0</v>
      </c>
      <c r="FH3" s="76">
        <f>IF('Infomodule geplant'!C37="x",1,0)</f>
        <v>0</v>
      </c>
      <c r="FI3" s="76" t="e">
        <f>IF('Infomodule geplant'!#REF!="x",1,0)</f>
        <v>#REF!</v>
      </c>
      <c r="FJ3" s="76" t="e">
        <f>IF('Infomodule geplant'!#REF!="x",1,0)</f>
        <v>#REF!</v>
      </c>
      <c r="FK3" s="76">
        <f>IF('Infomodule geplant'!C39="x",1,0)</f>
        <v>0</v>
      </c>
      <c r="FL3" s="76">
        <f>IF('Infomodule geplant'!C40="x",1,0)</f>
        <v>0</v>
      </c>
      <c r="FM3" s="76" t="e">
        <f>IF('Infomodule geplant'!#REF!="x",1,0)</f>
        <v>#REF!</v>
      </c>
      <c r="FN3" s="76">
        <f>IF('Infomodule geplant'!C41="x",1,0)</f>
        <v>0</v>
      </c>
      <c r="FO3" s="76" t="e">
        <f>IF('Infomodule geplant'!#REF!="x",1,0)</f>
        <v>#REF!</v>
      </c>
      <c r="FP3" s="76">
        <f>IF('Infomodule geplant'!C43="x",1,0)</f>
        <v>0</v>
      </c>
      <c r="FQ3" s="76">
        <f>IF('Infomodule geplant'!C44="x",1,0)</f>
        <v>0</v>
      </c>
      <c r="FR3" s="76">
        <f>IF('Infomodule geplant'!C45="x",1,0)</f>
        <v>0</v>
      </c>
      <c r="FS3" s="76">
        <f>IF('Infomodule geplant'!C46="x",1,0)</f>
        <v>0</v>
      </c>
      <c r="FT3" s="76">
        <f>IF('Infomodule geplant'!C47="x",1,0)</f>
        <v>0</v>
      </c>
      <c r="FU3" s="76">
        <f>IF('Infomodule geplant'!C48="x",1,0)</f>
        <v>0</v>
      </c>
      <c r="FV3" s="76">
        <f>IF('Infomodule geplant'!C49="x",1,0)</f>
        <v>0</v>
      </c>
      <c r="FW3" s="76">
        <f>IF('Infomodule geplant'!C50="x",1,0)</f>
        <v>0</v>
      </c>
      <c r="FX3" s="76">
        <f>IF('Infomodule geplant'!C56="x",1,0)</f>
        <v>0</v>
      </c>
      <c r="FY3" s="75">
        <f>IF(FX3=1,'Infomodule geplant'!#REF!,"")</f>
      </c>
      <c r="FZ3" s="76">
        <f>IF('Infomodule geplant'!C59="x",1,0)</f>
        <v>0</v>
      </c>
      <c r="GA3" s="75">
        <f>IF(FZ3=1,'Infomodule geplant'!E59,"")</f>
      </c>
      <c r="GB3" s="76" t="e">
        <f>IF('Infomodule geplant'!#REF!="x",1,0)</f>
        <v>#REF!</v>
      </c>
      <c r="GC3" s="75" t="e">
        <f>IF(GB3=1,'Infomodule geplant'!#REF!,"")</f>
        <v>#REF!</v>
      </c>
      <c r="GD3" s="76" t="e">
        <f>IF('Infomodule geplant'!#REF!="x",1,0)</f>
        <v>#REF!</v>
      </c>
      <c r="GE3" s="75" t="e">
        <f>IF(GD3=1,'Infomodule geplant'!#REF!,"")</f>
        <v>#REF!</v>
      </c>
      <c r="GF3" s="76" t="e">
        <f>IF('Infomodule geplant'!#REF!="x",1,0)</f>
        <v>#REF!</v>
      </c>
      <c r="GG3" s="75" t="e">
        <f>IF(GF3=1,'Infomodule geplant'!#REF!,"")</f>
        <v>#REF!</v>
      </c>
      <c r="GH3" s="76" t="e">
        <f>IF('Infomodule geplant'!#REF!="x",1,0)</f>
        <v>#REF!</v>
      </c>
      <c r="GI3" s="75" t="e">
        <f>IF(GH3=1,'Infomodule geplant'!#REF!,"")</f>
        <v>#REF!</v>
      </c>
      <c r="GJ3" s="76" t="e">
        <f>IF('Infomodule geplant'!#REF!="x",1,0)</f>
        <v>#REF!</v>
      </c>
      <c r="GK3" s="75" t="e">
        <f>IF(GJ3=1,'Infomodule geplant'!#REF!,"")</f>
        <v>#REF!</v>
      </c>
      <c r="GL3" s="76" t="e">
        <f>IF('Infomodule geplant'!#REF!="x",1,0)</f>
        <v>#REF!</v>
      </c>
      <c r="GM3" s="75" t="e">
        <f>IF(GL3=1,'Infomodule geplant'!#REF!,"")</f>
        <v>#REF!</v>
      </c>
      <c r="GN3" s="137">
        <f>'Infomodule geplant'!G11</f>
        <v>0</v>
      </c>
      <c r="GO3" s="74">
        <f>IF('Infomodule geplant'!G12=0,"",'Infomodule geplant'!G12)</f>
      </c>
      <c r="GP3" s="74">
        <f>IF('Infomodule geplant'!G13=0,"",'Infomodule geplant'!G13)</f>
      </c>
      <c r="GQ3" s="74">
        <f>IF('Infomodule geplant'!G14=0,"",'Infomodule geplant'!G14)</f>
      </c>
      <c r="GR3" s="135">
        <f>IF(COUNT(GN3,GO3)=2,GO3/GN3,"")</f>
      </c>
      <c r="GS3" s="135">
        <f>IF('Infomodule geplant'!G15=0,"",'Infomodule geplant'!G15)</f>
      </c>
      <c r="GT3" s="78">
        <f>Projektgesuch!J73</f>
      </c>
    </row>
    <row r="6" ht="12.75">
      <c r="AN6" s="72"/>
    </row>
    <row r="7" ht="12.75">
      <c r="AN7" s="72"/>
    </row>
    <row r="8" ht="12.75">
      <c r="AN8" s="72"/>
    </row>
    <row r="9" ht="12.75">
      <c r="AN9" s="72"/>
    </row>
    <row r="10" spans="40:154" ht="12.75">
      <c r="AN10" s="72"/>
      <c r="EQ10" s="136"/>
      <c r="ER10" s="136"/>
      <c r="ES10" s="136"/>
      <c r="ET10" s="136"/>
      <c r="EU10" s="136"/>
      <c r="EV10" s="136"/>
      <c r="EW10" s="136"/>
      <c r="EX10" s="136"/>
    </row>
    <row r="11" spans="40:154" ht="12.75">
      <c r="AN11" s="72"/>
      <c r="EQ11" s="136"/>
      <c r="ER11" s="136"/>
      <c r="ES11" s="136"/>
      <c r="ET11" s="136"/>
      <c r="EU11" s="136"/>
      <c r="EV11" s="136"/>
      <c r="EW11" s="136"/>
      <c r="EX11" s="136"/>
    </row>
    <row r="12" spans="40:154" ht="12.75">
      <c r="AN12" s="72"/>
      <c r="EQ12" s="136"/>
      <c r="ER12" s="136"/>
      <c r="ES12" s="136"/>
      <c r="ET12" s="136"/>
      <c r="EU12" s="136"/>
      <c r="EV12" s="136"/>
      <c r="EW12" s="136"/>
      <c r="EX12" s="136"/>
    </row>
    <row r="13" spans="40:154" ht="12.75">
      <c r="AN13" s="72"/>
      <c r="EQ13" s="136"/>
      <c r="ER13" s="136"/>
      <c r="ES13" s="136"/>
      <c r="ET13" s="136"/>
      <c r="EU13" s="136"/>
      <c r="EV13" s="136"/>
      <c r="EW13" s="136"/>
      <c r="EX13" s="136"/>
    </row>
    <row r="14" spans="40:154" ht="12.75">
      <c r="AN14" s="72"/>
      <c r="EQ14" s="136"/>
      <c r="ER14" s="136"/>
      <c r="ES14" s="136"/>
      <c r="ET14" s="136"/>
      <c r="EU14" s="136"/>
      <c r="EV14" s="136"/>
      <c r="EW14" s="136"/>
      <c r="EX14" s="136"/>
    </row>
    <row r="15" spans="40:154" ht="12.75">
      <c r="AN15" s="72"/>
      <c r="EQ15" s="136"/>
      <c r="ER15" s="136"/>
      <c r="ES15" s="136"/>
      <c r="ET15" s="136"/>
      <c r="EU15" s="136"/>
      <c r="EV15" s="136"/>
      <c r="EW15" s="136"/>
      <c r="EX15" s="136"/>
    </row>
    <row r="16" spans="40:154" ht="12.75">
      <c r="AN16" s="72"/>
      <c r="EQ16" s="136"/>
      <c r="ER16" s="136"/>
      <c r="ES16" s="136"/>
      <c r="ET16" s="136"/>
      <c r="EU16" s="136"/>
      <c r="EV16" s="136"/>
      <c r="EW16" s="136"/>
      <c r="EX16" s="136"/>
    </row>
    <row r="17" spans="40:154" ht="12.75">
      <c r="AN17" s="72"/>
      <c r="EQ17" s="136"/>
      <c r="ER17" s="136"/>
      <c r="ES17" s="136"/>
      <c r="ET17" s="136"/>
      <c r="EU17" s="136"/>
      <c r="EV17" s="136"/>
      <c r="EW17" s="136"/>
      <c r="EX17" s="136"/>
    </row>
    <row r="18" spans="40:154" ht="12.75">
      <c r="AN18" s="72"/>
      <c r="EQ18" s="136"/>
      <c r="ER18" s="136"/>
      <c r="ES18" s="136"/>
      <c r="ET18" s="136"/>
      <c r="EU18" s="136"/>
      <c r="EV18" s="136"/>
      <c r="EW18" s="136"/>
      <c r="EX18" s="136"/>
    </row>
    <row r="19" spans="40:154" ht="12.75">
      <c r="AN19" s="72"/>
      <c r="EQ19" s="136"/>
      <c r="ER19" s="136"/>
      <c r="ES19" s="136"/>
      <c r="ET19" s="136"/>
      <c r="EU19" s="136"/>
      <c r="EV19" s="136"/>
      <c r="EW19" s="136"/>
      <c r="EX19" s="136"/>
    </row>
    <row r="20" spans="40:154" ht="12.75">
      <c r="AN20" s="72"/>
      <c r="EQ20" s="136"/>
      <c r="ER20" s="136"/>
      <c r="ES20" s="136"/>
      <c r="ET20" s="136"/>
      <c r="EU20" s="136"/>
      <c r="EV20" s="136"/>
      <c r="EW20" s="136"/>
      <c r="EX20" s="136"/>
    </row>
    <row r="21" spans="40:154" ht="12.75">
      <c r="AN21" s="72"/>
      <c r="EQ21" s="136"/>
      <c r="ER21" s="136"/>
      <c r="ES21" s="136"/>
      <c r="ET21" s="136"/>
      <c r="EU21" s="136"/>
      <c r="EV21" s="136"/>
      <c r="EW21" s="136"/>
      <c r="EX21" s="136"/>
    </row>
    <row r="22" spans="40:154" ht="12.75">
      <c r="AN22" s="72"/>
      <c r="EQ22" s="136"/>
      <c r="ER22" s="136"/>
      <c r="ES22" s="136"/>
      <c r="ET22" s="136"/>
      <c r="EU22" s="136"/>
      <c r="EV22" s="136"/>
      <c r="EW22" s="136"/>
      <c r="EX22" s="136"/>
    </row>
    <row r="23" spans="40:154" ht="12.75">
      <c r="AN23" s="72"/>
      <c r="EQ23" s="136"/>
      <c r="ER23" s="136"/>
      <c r="ES23" s="136"/>
      <c r="ET23" s="136"/>
      <c r="EU23" s="136"/>
      <c r="EV23" s="136"/>
      <c r="EW23" s="136"/>
      <c r="EX23" s="136"/>
    </row>
    <row r="24" spans="40:154" ht="12.75">
      <c r="AN24" s="72"/>
      <c r="EQ24" s="136"/>
      <c r="ER24" s="136"/>
      <c r="ES24" s="136"/>
      <c r="ET24" s="136"/>
      <c r="EU24" s="136"/>
      <c r="EV24" s="136"/>
      <c r="EW24" s="136"/>
      <c r="EX24" s="136"/>
    </row>
    <row r="25" spans="40:154" ht="12.75">
      <c r="AN25" s="72"/>
      <c r="EQ25" s="136"/>
      <c r="ER25" s="136"/>
      <c r="ES25" s="136"/>
      <c r="ET25" s="136"/>
      <c r="EU25" s="136"/>
      <c r="EV25" s="136"/>
      <c r="EW25" s="136"/>
      <c r="EX25" s="136"/>
    </row>
    <row r="26" spans="40:154" ht="12.75">
      <c r="AN26" s="72"/>
      <c r="EQ26" s="136"/>
      <c r="ER26" s="136"/>
      <c r="ES26" s="136"/>
      <c r="ET26" s="136"/>
      <c r="EU26" s="136"/>
      <c r="EV26" s="136"/>
      <c r="EW26" s="136"/>
      <c r="EX26" s="136"/>
    </row>
    <row r="27" spans="40:154" ht="12.75">
      <c r="AN27" s="72"/>
      <c r="EQ27" s="136"/>
      <c r="ER27" s="136"/>
      <c r="ES27" s="136"/>
      <c r="ET27" s="136"/>
      <c r="EU27" s="136"/>
      <c r="EV27" s="136"/>
      <c r="EW27" s="136"/>
      <c r="EX27" s="136"/>
    </row>
    <row r="28" spans="40:154" ht="12.75">
      <c r="AN28" s="72"/>
      <c r="EQ28" s="136"/>
      <c r="ER28" s="136"/>
      <c r="ES28" s="136"/>
      <c r="ET28" s="136"/>
      <c r="EU28" s="136"/>
      <c r="EV28" s="136"/>
      <c r="EW28" s="136"/>
      <c r="EX28" s="136"/>
    </row>
    <row r="29" spans="147:154" ht="12.75">
      <c r="EQ29" s="136"/>
      <c r="ER29" s="136"/>
      <c r="ES29" s="136"/>
      <c r="ET29" s="136"/>
      <c r="EU29" s="136"/>
      <c r="EV29" s="136"/>
      <c r="EW29" s="136"/>
      <c r="EX29" s="136"/>
    </row>
    <row r="30" spans="147:154" ht="12.75">
      <c r="EQ30" s="136"/>
      <c r="ER30" s="136"/>
      <c r="ES30" s="136"/>
      <c r="ET30" s="136"/>
      <c r="EU30" s="136"/>
      <c r="EV30" s="136"/>
      <c r="EW30" s="136"/>
      <c r="EX30" s="136"/>
    </row>
    <row r="31" spans="147:154" ht="12.75">
      <c r="EQ31" s="136"/>
      <c r="ER31" s="136"/>
      <c r="ES31" s="136"/>
      <c r="ET31" s="136"/>
      <c r="EU31" s="136"/>
      <c r="EV31" s="136"/>
      <c r="EW31" s="136"/>
      <c r="EX31" s="136"/>
    </row>
    <row r="32" spans="147:154" ht="12.75">
      <c r="EQ32" s="136"/>
      <c r="ER32" s="136"/>
      <c r="ES32" s="136"/>
      <c r="ET32" s="136"/>
      <c r="EU32" s="136"/>
      <c r="EV32" s="136"/>
      <c r="EW32" s="136"/>
      <c r="EX32" s="136"/>
    </row>
    <row r="33" spans="147:154" ht="12.75">
      <c r="EQ33" s="136"/>
      <c r="ER33" s="136"/>
      <c r="ES33" s="136"/>
      <c r="ET33" s="136"/>
      <c r="EU33" s="136"/>
      <c r="EV33" s="136"/>
      <c r="EW33" s="136"/>
      <c r="EX33" s="136"/>
    </row>
    <row r="34" spans="147:154" ht="12.75">
      <c r="EQ34" s="136"/>
      <c r="ER34" s="136"/>
      <c r="ES34" s="136"/>
      <c r="ET34" s="136"/>
      <c r="EU34" s="136"/>
      <c r="EV34" s="136"/>
      <c r="EW34" s="136"/>
      <c r="EX34" s="136"/>
    </row>
    <row r="35" spans="147:154" ht="12.75">
      <c r="EQ35" s="136"/>
      <c r="ER35" s="136"/>
      <c r="ES35" s="136"/>
      <c r="ET35" s="136"/>
      <c r="EU35" s="136"/>
      <c r="EV35" s="136"/>
      <c r="EW35" s="136"/>
      <c r="EX35" s="136"/>
    </row>
    <row r="36" spans="147:154" ht="12.75">
      <c r="EQ36" s="136"/>
      <c r="ER36" s="136"/>
      <c r="ES36" s="136"/>
      <c r="ET36" s="136"/>
      <c r="EU36" s="136"/>
      <c r="EV36" s="136"/>
      <c r="EW36" s="136"/>
      <c r="EX36" s="136"/>
    </row>
    <row r="37" spans="147:154" ht="12.75">
      <c r="EQ37" s="136"/>
      <c r="ER37" s="136"/>
      <c r="ES37" s="136"/>
      <c r="ET37" s="136"/>
      <c r="EU37" s="136"/>
      <c r="EV37" s="136"/>
      <c r="EW37" s="136"/>
      <c r="EX37" s="136"/>
    </row>
    <row r="38" spans="147:154" ht="12.75">
      <c r="EQ38" s="136"/>
      <c r="ER38" s="136"/>
      <c r="ES38" s="136"/>
      <c r="ET38" s="136"/>
      <c r="EU38" s="136"/>
      <c r="EV38" s="136"/>
      <c r="EW38" s="136"/>
      <c r="EX38" s="136"/>
    </row>
    <row r="39" spans="147:154" ht="12.75">
      <c r="EQ39" s="136"/>
      <c r="ER39" s="136"/>
      <c r="ES39" s="136"/>
      <c r="ET39" s="136"/>
      <c r="EU39" s="136"/>
      <c r="EV39" s="136"/>
      <c r="EW39" s="136"/>
      <c r="EX39" s="136"/>
    </row>
    <row r="40" spans="147:154" ht="12.75">
      <c r="EQ40" s="136"/>
      <c r="ER40" s="136"/>
      <c r="ES40" s="136"/>
      <c r="ET40" s="136"/>
      <c r="EU40" s="136"/>
      <c r="EV40" s="136"/>
      <c r="EW40" s="136"/>
      <c r="EX40" s="136"/>
    </row>
    <row r="41" spans="147:154" ht="12.75">
      <c r="EQ41" s="136"/>
      <c r="ER41" s="136"/>
      <c r="ES41" s="136"/>
      <c r="ET41" s="136"/>
      <c r="EU41" s="136"/>
      <c r="EV41" s="136"/>
      <c r="EW41" s="136"/>
      <c r="EX41" s="136"/>
    </row>
    <row r="42" spans="147:154" ht="12.75">
      <c r="EQ42" s="136"/>
      <c r="ER42" s="136"/>
      <c r="ES42" s="136"/>
      <c r="ET42" s="136"/>
      <c r="EU42" s="136"/>
      <c r="EV42" s="136"/>
      <c r="EW42" s="136"/>
      <c r="EX42" s="136"/>
    </row>
    <row r="43" spans="147:154" ht="12.75">
      <c r="EQ43" s="136"/>
      <c r="ER43" s="136"/>
      <c r="ES43" s="136"/>
      <c r="ET43" s="136"/>
      <c r="EU43" s="136"/>
      <c r="EV43" s="136"/>
      <c r="EW43" s="136"/>
      <c r="EX43" s="136"/>
    </row>
    <row r="44" spans="147:154" ht="12.75">
      <c r="EQ44" s="136"/>
      <c r="ER44" s="136"/>
      <c r="ES44" s="136"/>
      <c r="ET44" s="136"/>
      <c r="EU44" s="136"/>
      <c r="EV44" s="136"/>
      <c r="EW44" s="136"/>
      <c r="EX44" s="136"/>
    </row>
    <row r="45" spans="147:154" ht="12.75">
      <c r="EQ45" s="136"/>
      <c r="ER45" s="136"/>
      <c r="ES45" s="136"/>
      <c r="ET45" s="136"/>
      <c r="EU45" s="136"/>
      <c r="EV45" s="136"/>
      <c r="EW45" s="136"/>
      <c r="EX45" s="136"/>
    </row>
    <row r="46" spans="147:154" ht="12.75">
      <c r="EQ46" s="136"/>
      <c r="ER46" s="136"/>
      <c r="ES46" s="136"/>
      <c r="ET46" s="136"/>
      <c r="EU46" s="136"/>
      <c r="EV46" s="136"/>
      <c r="EW46" s="136"/>
      <c r="EX46" s="136"/>
    </row>
    <row r="47" spans="147:154" ht="12.75">
      <c r="EQ47" s="136"/>
      <c r="ER47" s="136"/>
      <c r="ES47" s="136"/>
      <c r="ET47" s="136"/>
      <c r="EU47" s="136"/>
      <c r="EV47" s="136"/>
      <c r="EW47" s="136"/>
      <c r="EX47" s="136"/>
    </row>
    <row r="48" spans="147:154" ht="12.75">
      <c r="EQ48" s="136"/>
      <c r="ER48" s="136"/>
      <c r="ES48" s="136"/>
      <c r="ET48" s="136"/>
      <c r="EU48" s="136"/>
      <c r="EV48" s="136"/>
      <c r="EW48" s="136"/>
      <c r="EX48" s="136"/>
    </row>
    <row r="49" spans="147:154" ht="12.75">
      <c r="EQ49" s="136"/>
      <c r="ER49" s="136"/>
      <c r="ES49" s="136"/>
      <c r="ET49" s="136"/>
      <c r="EU49" s="136"/>
      <c r="EV49" s="136"/>
      <c r="EW49" s="136"/>
      <c r="EX49" s="136"/>
    </row>
    <row r="50" spans="147:154" ht="12.75">
      <c r="EQ50" s="136"/>
      <c r="ER50" s="136"/>
      <c r="ES50" s="136"/>
      <c r="ET50" s="136"/>
      <c r="EU50" s="136"/>
      <c r="EV50" s="136"/>
      <c r="EW50" s="136"/>
      <c r="EX50" s="136"/>
    </row>
    <row r="51" spans="147:154" ht="12.75">
      <c r="EQ51" s="136"/>
      <c r="ER51" s="136"/>
      <c r="ES51" s="136"/>
      <c r="ET51" s="136"/>
      <c r="EU51" s="136"/>
      <c r="EV51" s="136"/>
      <c r="EW51" s="136"/>
      <c r="EX51" s="136"/>
    </row>
    <row r="52" spans="147:154" ht="12.75">
      <c r="EQ52" s="136"/>
      <c r="ER52" s="136"/>
      <c r="ES52" s="136"/>
      <c r="ET52" s="136"/>
      <c r="EU52" s="136"/>
      <c r="EV52" s="136"/>
      <c r="EW52" s="136"/>
      <c r="EX52" s="136"/>
    </row>
    <row r="53" spans="147:153" ht="12.75">
      <c r="EQ53" s="136"/>
      <c r="ER53" s="136"/>
      <c r="ES53" s="136"/>
      <c r="ET53" s="136"/>
      <c r="EU53" s="136"/>
      <c r="EV53" s="136"/>
      <c r="EW53" s="13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179"/>
  <sheetViews>
    <sheetView zoomScaleSheetLayoutView="80" zoomScalePageLayoutView="80" workbookViewId="0" topLeftCell="A1">
      <selection activeCell="A1" sqref="A1"/>
    </sheetView>
  </sheetViews>
  <sheetFormatPr defaultColWidth="11.421875" defaultRowHeight="12.75"/>
  <cols>
    <col min="1" max="1" width="7.8515625" style="2" customWidth="1"/>
    <col min="2" max="3" width="2.8515625" style="2" customWidth="1"/>
    <col min="4" max="4" width="20.8515625" style="2" customWidth="1"/>
    <col min="5" max="5" width="2.8515625" style="2" customWidth="1"/>
    <col min="6" max="6" width="9.00390625" style="2" customWidth="1"/>
    <col min="7" max="7" width="2.8515625" style="2" customWidth="1"/>
    <col min="8" max="8" width="9.00390625" style="2" customWidth="1"/>
    <col min="9" max="9" width="2.8515625" style="2" customWidth="1"/>
    <col min="10" max="10" width="9.00390625" style="2" customWidth="1"/>
    <col min="11" max="11" width="2.8515625" style="2" customWidth="1"/>
    <col min="12" max="12" width="9.00390625" style="2" customWidth="1"/>
    <col min="13" max="13" width="2.8515625" style="2" customWidth="1"/>
    <col min="14" max="14" width="9.00390625" style="2" customWidth="1"/>
    <col min="15" max="15" width="2.8515625" style="2" customWidth="1"/>
    <col min="16" max="16" width="9.00390625" style="2" customWidth="1"/>
    <col min="17" max="17" width="2.8515625" style="2" customWidth="1"/>
    <col min="18" max="29" width="11.421875" style="2" customWidth="1"/>
    <col min="30" max="30" width="19.00390625" style="2" customWidth="1"/>
    <col min="31" max="16384" width="11.421875" style="2" customWidth="1"/>
  </cols>
  <sheetData>
    <row r="1" spans="9:16" ht="12" customHeight="1">
      <c r="I1" s="14"/>
      <c r="J1" s="14"/>
      <c r="L1" s="14"/>
      <c r="M1" s="14"/>
      <c r="N1" s="15"/>
      <c r="P1" s="15"/>
    </row>
    <row r="2" spans="2:16" ht="17.25" customHeight="1">
      <c r="B2" s="11"/>
      <c r="I2" s="14"/>
      <c r="J2" s="14"/>
      <c r="L2" s="14"/>
      <c r="M2" s="14"/>
      <c r="N2" s="303">
        <f>IF(Projektgesuch!N2="","",Projektgesuch!N2)</f>
      </c>
      <c r="O2" s="304"/>
      <c r="P2" s="305"/>
    </row>
    <row r="3" spans="2:16" ht="24" customHeight="1">
      <c r="B3" s="46"/>
      <c r="I3" s="14"/>
      <c r="J3" s="14"/>
      <c r="L3" s="14"/>
      <c r="M3" s="14"/>
      <c r="N3" s="15"/>
      <c r="P3" s="15"/>
    </row>
    <row r="4" spans="1:14" ht="21" customHeight="1">
      <c r="A4" s="45"/>
      <c r="B4" s="12"/>
      <c r="G4" s="14"/>
      <c r="H4" s="14"/>
      <c r="J4" s="14"/>
      <c r="K4" s="14"/>
      <c r="L4" s="15"/>
      <c r="N4" s="15"/>
    </row>
    <row r="5" spans="9:13" ht="21" customHeight="1">
      <c r="I5" s="3"/>
      <c r="J5" s="3"/>
      <c r="L5" s="3"/>
      <c r="M5" s="3"/>
    </row>
    <row r="6" spans="2:17" ht="26.25" customHeight="1">
      <c r="B6" s="28"/>
      <c r="C6" s="150" t="s">
        <v>248</v>
      </c>
      <c r="D6" s="148"/>
      <c r="E6" s="148"/>
      <c r="F6" s="151">
        <f>Projektgesuch!E6</f>
        <v>2020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20"/>
    </row>
    <row r="7" spans="2:17" s="3" customFormat="1" ht="19.5" customHeight="1">
      <c r="B7" s="34"/>
      <c r="C7" s="251" t="s">
        <v>131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32"/>
    </row>
    <row r="8" spans="2:17" s="3" customFormat="1" ht="15" customHeight="1">
      <c r="B8" s="24"/>
      <c r="C8" s="231" t="s">
        <v>354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32"/>
    </row>
    <row r="9" spans="2:17" ht="15" customHeight="1">
      <c r="B9" s="22"/>
      <c r="C9" s="6"/>
      <c r="D9" s="7"/>
      <c r="E9" s="6"/>
      <c r="F9" s="6"/>
      <c r="G9" s="6"/>
      <c r="H9" s="6"/>
      <c r="I9" s="6"/>
      <c r="J9" s="6"/>
      <c r="Q9" s="21"/>
    </row>
    <row r="10" spans="2:17" ht="15" customHeight="1">
      <c r="B10" s="23"/>
      <c r="C10" s="231" t="s">
        <v>8</v>
      </c>
      <c r="D10" s="232"/>
      <c r="E10" s="233"/>
      <c r="F10" s="306">
        <f>IF(Projektgesuch!F10:P10="","",Projektgesuch!F10:P10)</f>
      </c>
      <c r="G10" s="307"/>
      <c r="H10" s="307"/>
      <c r="I10" s="307"/>
      <c r="J10" s="307"/>
      <c r="K10" s="307"/>
      <c r="L10" s="307"/>
      <c r="M10" s="307"/>
      <c r="N10" s="307"/>
      <c r="O10" s="307"/>
      <c r="P10" s="308"/>
      <c r="Q10" s="21"/>
    </row>
    <row r="11" spans="2:17" ht="15" customHeight="1">
      <c r="B11" s="23"/>
      <c r="C11" s="231" t="s">
        <v>70</v>
      </c>
      <c r="D11" s="232"/>
      <c r="E11" s="233"/>
      <c r="F11" s="252">
        <f>IF(I20="","",I20)</f>
      </c>
      <c r="G11" s="253"/>
      <c r="H11" s="253"/>
      <c r="I11" s="253"/>
      <c r="J11" s="253"/>
      <c r="K11" s="253"/>
      <c r="L11" s="253"/>
      <c r="M11" s="253"/>
      <c r="N11" s="253"/>
      <c r="O11" s="253"/>
      <c r="P11" s="254"/>
      <c r="Q11" s="21"/>
    </row>
    <row r="12" spans="2:17" ht="15" customHeight="1">
      <c r="B12" s="23"/>
      <c r="C12" s="231"/>
      <c r="D12" s="232"/>
      <c r="E12" s="232"/>
      <c r="F12" s="232"/>
      <c r="G12" s="232"/>
      <c r="H12" s="232"/>
      <c r="I12" s="232"/>
      <c r="J12" s="232"/>
      <c r="K12" s="121">
        <f>IF(COUNTIF(I13:M13,"x")&gt;1,"Entweder oder!","")</f>
      </c>
      <c r="Q12" s="21"/>
    </row>
    <row r="13" spans="2:17" ht="15" customHeight="1">
      <c r="B13" s="23"/>
      <c r="C13" s="147" t="s">
        <v>291</v>
      </c>
      <c r="D13" s="120"/>
      <c r="E13" s="120"/>
      <c r="F13" s="120"/>
      <c r="G13" s="119"/>
      <c r="I13" s="111">
        <f>IF(Projektgesuch!I13="","",Projektgesuch!I13)</f>
      </c>
      <c r="J13" s="38" t="s">
        <v>3</v>
      </c>
      <c r="M13" s="111">
        <f>IF(Projektgesuch!M13="","",Projektgesuch!M13)</f>
      </c>
      <c r="N13" s="38" t="s">
        <v>2</v>
      </c>
      <c r="Q13" s="21"/>
    </row>
    <row r="14" spans="2:17" ht="7.5" customHeight="1">
      <c r="B14" s="23"/>
      <c r="I14" s="205"/>
      <c r="J14" s="209"/>
      <c r="K14" s="86"/>
      <c r="L14" s="86"/>
      <c r="M14" s="205"/>
      <c r="N14" s="209"/>
      <c r="Q14" s="21"/>
    </row>
    <row r="15" spans="2:17" ht="15" customHeight="1">
      <c r="B15" s="23"/>
      <c r="C15" s="8"/>
      <c r="D15" s="103"/>
      <c r="E15" s="103"/>
      <c r="F15" s="103"/>
      <c r="G15" s="103"/>
      <c r="H15" s="103"/>
      <c r="I15" s="248" t="s">
        <v>292</v>
      </c>
      <c r="J15" s="233"/>
      <c r="K15" s="233"/>
      <c r="L15" s="249"/>
      <c r="M15" s="298">
        <f>IF(Projektgesuch!M15="","",Projektgesuch!M15)</f>
      </c>
      <c r="N15" s="299">
        <f>IF(Projektgesuch!N15="","",Projektgesuch!N15)</f>
      </c>
      <c r="P15" s="127">
        <f>IF(M13="x",IF(M15="","Anz. fehlt!",""),"")</f>
      </c>
      <c r="Q15" s="21"/>
    </row>
    <row r="16" spans="2:17" ht="7.5" customHeigh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7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0" customHeight="1">
      <c r="B18" s="35"/>
      <c r="C18" s="257" t="s">
        <v>302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9"/>
      <c r="P18" s="259"/>
      <c r="Q18" s="20"/>
    </row>
    <row r="19" spans="2:17" ht="7.5" customHeight="1">
      <c r="B19" s="30"/>
      <c r="C19" s="42"/>
      <c r="D19" s="42"/>
      <c r="E19" s="229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0"/>
    </row>
    <row r="20" spans="2:17" ht="15" customHeight="1">
      <c r="B20" s="23"/>
      <c r="C20" s="237" t="s">
        <v>58</v>
      </c>
      <c r="D20" s="238"/>
      <c r="E20" s="245" t="s">
        <v>29</v>
      </c>
      <c r="F20" s="245"/>
      <c r="G20" s="245"/>
      <c r="H20" s="247"/>
      <c r="I20" s="300">
        <f>IF(Projektgesuch!I20="","",Projektgesuch!I20)</f>
      </c>
      <c r="J20" s="301">
        <f>IF(Projektgesuch!J20="","",Projektgesuch!J20)</f>
      </c>
      <c r="K20" s="301">
        <f>IF(Projektgesuch!K20="","",Projektgesuch!K20)</f>
      </c>
      <c r="L20" s="301">
        <f>IF(Projektgesuch!L20="","",Projektgesuch!L20)</f>
      </c>
      <c r="M20" s="301">
        <f>IF(Projektgesuch!M20="","",Projektgesuch!M20)</f>
      </c>
      <c r="N20" s="301">
        <f>IF(Projektgesuch!N20="","",Projektgesuch!N20)</f>
      </c>
      <c r="O20" s="301">
        <f>IF(Projektgesuch!O20="","",Projektgesuch!O20)</f>
      </c>
      <c r="P20" s="302">
        <f>IF(Projektgesuch!P20="","",Projektgesuch!P20)</f>
      </c>
      <c r="Q20" s="21"/>
    </row>
    <row r="21" spans="2:17" ht="7.5" customHeight="1">
      <c r="B21" s="23"/>
      <c r="C21" s="238"/>
      <c r="D21" s="238"/>
      <c r="E21" s="245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1"/>
    </row>
    <row r="22" spans="2:26" ht="15" customHeight="1">
      <c r="B22" s="23"/>
      <c r="C22" s="238"/>
      <c r="D22" s="238"/>
      <c r="E22" s="111">
        <f>IF(Projektgesuch!E22="","",Projektgesuch!E22)</f>
      </c>
      <c r="F22" s="38" t="s">
        <v>26</v>
      </c>
      <c r="G22" s="111">
        <f>IF(Projektgesuch!G22="","",Projektgesuch!G22)</f>
      </c>
      <c r="H22" s="38" t="s">
        <v>27</v>
      </c>
      <c r="I22" s="250">
        <f>IF(COUNTIF(E22:G22,"x")&gt;1,"Entweder Herr oder Frau!","")</f>
      </c>
      <c r="J22" s="250"/>
      <c r="K22" s="250"/>
      <c r="L22" s="250"/>
      <c r="M22" s="250"/>
      <c r="N22" s="250"/>
      <c r="O22" s="250"/>
      <c r="P22" s="250"/>
      <c r="Q22" s="21"/>
      <c r="T22" s="101"/>
      <c r="U22" s="102"/>
      <c r="V22" s="102"/>
      <c r="W22" s="102"/>
      <c r="X22" s="102"/>
      <c r="Y22" s="102"/>
      <c r="Z22" s="102"/>
    </row>
    <row r="23" spans="2:17" ht="7.5" customHeight="1">
      <c r="B23" s="23"/>
      <c r="C23" s="8"/>
      <c r="D23" s="8"/>
      <c r="E23" s="24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1"/>
    </row>
    <row r="24" spans="2:25" ht="15" customHeight="1">
      <c r="B24" s="23"/>
      <c r="C24" s="8"/>
      <c r="D24" s="8"/>
      <c r="E24" s="245" t="s">
        <v>30</v>
      </c>
      <c r="F24" s="246"/>
      <c r="G24" s="300">
        <f>IF(Projektgesuch!G24="","",Projektgesuch!G24)</f>
      </c>
      <c r="H24" s="309">
        <f>IF(Projektgesuch!H24="","",Projektgesuch!H24)</f>
      </c>
      <c r="I24" s="309">
        <f>IF(Projektgesuch!I24="","",Projektgesuch!I24)</f>
      </c>
      <c r="J24" s="310">
        <f>IF(Projektgesuch!J24="","",Projektgesuch!J24)</f>
      </c>
      <c r="K24" s="261" t="s">
        <v>31</v>
      </c>
      <c r="L24" s="262"/>
      <c r="M24" s="300">
        <f>IF(Projektgesuch!M24="","",Projektgesuch!M24)</f>
      </c>
      <c r="N24" s="301">
        <f>IF(Projektgesuch!N24="","",Projektgesuch!N24)</f>
      </c>
      <c r="O24" s="301">
        <f>IF(Projektgesuch!O24="","",Projektgesuch!O24)</f>
      </c>
      <c r="P24" s="302">
        <f>IF(Projektgesuch!P24="","",Projektgesuch!P24)</f>
      </c>
      <c r="Q24" s="21"/>
      <c r="Y24" s="4"/>
    </row>
    <row r="25" spans="2:17" ht="7.5" customHeight="1">
      <c r="B25" s="23"/>
      <c r="C25" s="8"/>
      <c r="D25" s="8"/>
      <c r="E25" s="245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1"/>
    </row>
    <row r="26" spans="2:17" ht="15" customHeight="1">
      <c r="B26" s="23"/>
      <c r="C26" s="8"/>
      <c r="D26" s="8"/>
      <c r="E26" s="231" t="s">
        <v>32</v>
      </c>
      <c r="F26" s="231"/>
      <c r="G26" s="231"/>
      <c r="H26" s="231"/>
      <c r="I26" s="300">
        <f>IF(Projektgesuch!I26="","",Projektgesuch!I26)</f>
      </c>
      <c r="J26" s="301">
        <f>IF(Projektgesuch!J26="","",Projektgesuch!J26)</f>
      </c>
      <c r="K26" s="301">
        <f>IF(Projektgesuch!K26="","",Projektgesuch!K26)</f>
      </c>
      <c r="L26" s="301">
        <f>IF(Projektgesuch!L26="","",Projektgesuch!L26)</f>
      </c>
      <c r="M26" s="309">
        <f>IF(Projektgesuch!M26="","",Projektgesuch!M26)</f>
      </c>
      <c r="N26" s="309">
        <f>IF(Projektgesuch!N26="","",Projektgesuch!N26)</f>
      </c>
      <c r="O26" s="309">
        <f>IF(Projektgesuch!O26="","",Projektgesuch!O26)</f>
      </c>
      <c r="P26" s="310">
        <f>IF(Projektgesuch!P26="","",Projektgesuch!P26)</f>
      </c>
      <c r="Q26" s="21"/>
    </row>
    <row r="27" spans="2:17" ht="7.5" customHeight="1">
      <c r="B27" s="23"/>
      <c r="C27" s="8"/>
      <c r="D27" s="8"/>
      <c r="E27" s="245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1"/>
    </row>
    <row r="28" spans="2:17" ht="15" customHeight="1">
      <c r="B28" s="23"/>
      <c r="C28" s="8"/>
      <c r="D28" s="8"/>
      <c r="E28" s="245" t="s">
        <v>33</v>
      </c>
      <c r="F28" s="245"/>
      <c r="G28" s="300">
        <f>IF(Projektgesuch!G28="","",Projektgesuch!G28)</f>
      </c>
      <c r="H28" s="302">
        <f>IF(Projektgesuch!H28="","",Projektgesuch!H28)</f>
      </c>
      <c r="I28" s="245" t="s">
        <v>34</v>
      </c>
      <c r="J28" s="245"/>
      <c r="K28" s="300">
        <f>IF(Projektgesuch!K28="","",Projektgesuch!K28)</f>
      </c>
      <c r="L28" s="301">
        <f>IF(Projektgesuch!L28="","",Projektgesuch!L28)</f>
      </c>
      <c r="M28" s="301">
        <f>IF(Projektgesuch!M28="","",Projektgesuch!M28)</f>
      </c>
      <c r="N28" s="301">
        <f>IF(Projektgesuch!N28="","",Projektgesuch!N28)</f>
      </c>
      <c r="O28" s="301">
        <f>IF(Projektgesuch!O28="","",Projektgesuch!O28)</f>
      </c>
      <c r="P28" s="302">
        <f>IF(Projektgesuch!P28="","",Projektgesuch!P28)</f>
      </c>
      <c r="Q28" s="21"/>
    </row>
    <row r="29" spans="2:17" ht="7.5" customHeight="1">
      <c r="B29" s="23"/>
      <c r="C29" s="8"/>
      <c r="D29" s="8"/>
      <c r="E29" s="245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1"/>
    </row>
    <row r="30" spans="2:17" ht="15" customHeight="1">
      <c r="B30" s="23"/>
      <c r="C30" s="8"/>
      <c r="D30" s="8"/>
      <c r="E30" s="245" t="s">
        <v>46</v>
      </c>
      <c r="F30" s="245"/>
      <c r="G30" s="311">
        <f>IF(Projektgesuch!G30="","",Projektgesuch!G30)</f>
      </c>
      <c r="H30" s="312">
        <f>IF(Projektgesuch!H30="","",Projektgesuch!H30)</f>
      </c>
      <c r="I30" s="312">
        <f>IF(Projektgesuch!I30="","",Projektgesuch!I30)</f>
      </c>
      <c r="J30" s="313">
        <f>IF(Projektgesuch!J30="","",Projektgesuch!J30)</f>
      </c>
      <c r="K30" s="261" t="s">
        <v>36</v>
      </c>
      <c r="L30" s="262"/>
      <c r="M30" s="311">
        <f>IF(Projektgesuch!M30="","",Projektgesuch!M30)</f>
      </c>
      <c r="N30" s="314">
        <f>IF(Projektgesuch!N30="","",Projektgesuch!N30)</f>
      </c>
      <c r="O30" s="314">
        <f>IF(Projektgesuch!O30="","",Projektgesuch!O30)</f>
      </c>
      <c r="P30" s="315">
        <f>IF(Projektgesuch!P30="","",Projektgesuch!P30)</f>
      </c>
      <c r="Q30" s="21"/>
    </row>
    <row r="31" spans="2:17" ht="7.5" customHeight="1">
      <c r="B31" s="23"/>
      <c r="C31" s="8"/>
      <c r="D31" s="8"/>
      <c r="E31" s="245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1"/>
    </row>
    <row r="32" spans="2:17" ht="15" customHeight="1">
      <c r="B32" s="23"/>
      <c r="C32" s="8"/>
      <c r="D32" s="8"/>
      <c r="E32" s="245" t="s">
        <v>37</v>
      </c>
      <c r="F32" s="245"/>
      <c r="G32" s="316">
        <f>IF(Projektgesuch!G32="","",Projektgesuch!G32)</f>
      </c>
      <c r="H32" s="309">
        <f>IF(Projektgesuch!H32="","",Projektgesuch!H32)</f>
      </c>
      <c r="I32" s="309">
        <f>IF(Projektgesuch!I32="","",Projektgesuch!I32)</f>
      </c>
      <c r="J32" s="310">
        <f>IF(Projektgesuch!J32="","",Projektgesuch!J32)</f>
      </c>
      <c r="K32" s="261" t="s">
        <v>28</v>
      </c>
      <c r="L32" s="262"/>
      <c r="M32" s="316">
        <f>IF(Projektgesuch!M32="","",Projektgesuch!M32)</f>
      </c>
      <c r="N32" s="301">
        <f>IF(Projektgesuch!N32="","",Projektgesuch!N32)</f>
      </c>
      <c r="O32" s="301">
        <f>IF(Projektgesuch!O32="","",Projektgesuch!O32)</f>
      </c>
      <c r="P32" s="302">
        <f>IF(Projektgesuch!P32="","",Projektgesuch!P32)</f>
      </c>
      <c r="Q32" s="21"/>
    </row>
    <row r="33" spans="2:17" ht="7.5" customHeight="1">
      <c r="B33" s="23"/>
      <c r="C33" s="8"/>
      <c r="D33" s="8"/>
      <c r="E33" s="8"/>
      <c r="F33" s="8"/>
      <c r="G33" s="8"/>
      <c r="H33" s="8"/>
      <c r="I33" s="31"/>
      <c r="J33" s="31"/>
      <c r="K33" s="31"/>
      <c r="L33" s="31"/>
      <c r="M33" s="31"/>
      <c r="N33" s="31"/>
      <c r="O33" s="31"/>
      <c r="P33" s="31"/>
      <c r="Q33" s="21"/>
    </row>
    <row r="34" spans="2:17" ht="7.5" customHeight="1">
      <c r="B34" s="30"/>
      <c r="C34" s="42"/>
      <c r="D34" s="42"/>
      <c r="E34" s="229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0"/>
    </row>
    <row r="35" spans="2:17" ht="15" customHeight="1">
      <c r="B35" s="23"/>
      <c r="C35" s="237" t="s">
        <v>59</v>
      </c>
      <c r="D35" s="237"/>
      <c r="E35" s="111">
        <f>IF(Projektgesuch!E35="","",Projektgesuch!E35)</f>
      </c>
      <c r="F35" s="38" t="s">
        <v>26</v>
      </c>
      <c r="G35" s="111">
        <f>IF(Projektgesuch!G35="","",Projektgesuch!G35)</f>
      </c>
      <c r="H35" s="38" t="s">
        <v>27</v>
      </c>
      <c r="I35" s="250">
        <f>IF(COUNTIF(E35:G35,"x")&gt;1,"Entweder Herr oder Frau!","")</f>
      </c>
      <c r="J35" s="250"/>
      <c r="K35" s="250"/>
      <c r="L35" s="250"/>
      <c r="M35" s="250"/>
      <c r="N35" s="250"/>
      <c r="O35" s="250"/>
      <c r="P35" s="250"/>
      <c r="Q35" s="21"/>
    </row>
    <row r="36" spans="2:17" ht="7.5" customHeight="1">
      <c r="B36" s="23"/>
      <c r="C36" s="237"/>
      <c r="D36" s="237"/>
      <c r="E36" s="245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1"/>
    </row>
    <row r="37" spans="2:17" ht="15" customHeight="1">
      <c r="B37" s="23"/>
      <c r="E37" s="245" t="s">
        <v>30</v>
      </c>
      <c r="F37" s="246"/>
      <c r="G37" s="300">
        <f>IF(Projektgesuch!G37="","",Projektgesuch!G37)</f>
      </c>
      <c r="H37" s="309">
        <f>IF(Projektgesuch!H37="","",Projektgesuch!H37)</f>
      </c>
      <c r="I37" s="309">
        <f>IF(Projektgesuch!I37="","",Projektgesuch!I37)</f>
      </c>
      <c r="J37" s="310">
        <f>IF(Projektgesuch!J37="","",Projektgesuch!J37)</f>
      </c>
      <c r="K37" s="261" t="s">
        <v>31</v>
      </c>
      <c r="L37" s="262"/>
      <c r="M37" s="300">
        <f>IF(Projektgesuch!M37="","",Projektgesuch!M37)</f>
      </c>
      <c r="N37" s="301">
        <f>IF(Projektgesuch!N37="","",Projektgesuch!N37)</f>
      </c>
      <c r="O37" s="301">
        <f>IF(Projektgesuch!O37="","",Projektgesuch!O37)</f>
      </c>
      <c r="P37" s="302">
        <f>IF(Projektgesuch!P37="","",Projektgesuch!P37)</f>
      </c>
      <c r="Q37" s="21"/>
    </row>
    <row r="38" spans="2:17" ht="7.5" customHeight="1">
      <c r="B38" s="23"/>
      <c r="C38" s="47"/>
      <c r="D38" s="47"/>
      <c r="E38" s="245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1"/>
    </row>
    <row r="39" spans="2:17" ht="15" customHeight="1">
      <c r="B39" s="23"/>
      <c r="C39" s="47"/>
      <c r="D39" s="47"/>
      <c r="E39" s="245" t="s">
        <v>35</v>
      </c>
      <c r="F39" s="245"/>
      <c r="G39" s="311">
        <f>IF(Projektgesuch!G39="","",Projektgesuch!G39)</f>
      </c>
      <c r="H39" s="312">
        <f>IF(Projektgesuch!H39="","",Projektgesuch!H39)</f>
      </c>
      <c r="I39" s="312">
        <f>IF(Projektgesuch!I39="","",Projektgesuch!I39)</f>
      </c>
      <c r="J39" s="313">
        <f>IF(Projektgesuch!J39="","",Projektgesuch!J39)</f>
      </c>
      <c r="K39" s="261" t="s">
        <v>36</v>
      </c>
      <c r="L39" s="262"/>
      <c r="M39" s="311">
        <f>IF(Projektgesuch!M39="","",Projektgesuch!M39)</f>
      </c>
      <c r="N39" s="314">
        <f>IF(Projektgesuch!N39="","",Projektgesuch!N39)</f>
      </c>
      <c r="O39" s="314">
        <f>IF(Projektgesuch!O39="","",Projektgesuch!O39)</f>
      </c>
      <c r="P39" s="315">
        <f>IF(Projektgesuch!P39="","",Projektgesuch!P39)</f>
      </c>
      <c r="Q39" s="21"/>
    </row>
    <row r="40" spans="2:17" ht="7.5" customHeight="1">
      <c r="B40" s="23"/>
      <c r="C40" s="39"/>
      <c r="D40" s="39"/>
      <c r="E40" s="245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1"/>
    </row>
    <row r="41" spans="2:17" ht="15" customHeight="1">
      <c r="B41" s="23"/>
      <c r="C41" s="39"/>
      <c r="D41" s="39"/>
      <c r="E41" s="245" t="s">
        <v>37</v>
      </c>
      <c r="F41" s="245"/>
      <c r="G41" s="300">
        <f>IF(Projektgesuch!G41="","",Projektgesuch!G41)</f>
      </c>
      <c r="H41" s="309">
        <f>IF(Projektgesuch!H41="","",Projektgesuch!H41)</f>
      </c>
      <c r="I41" s="309">
        <f>IF(Projektgesuch!I41="","",Projektgesuch!I41)</f>
      </c>
      <c r="J41" s="310">
        <f>IF(Projektgesuch!J41="","",Projektgesuch!J41)</f>
      </c>
      <c r="K41" s="31"/>
      <c r="L41" s="31"/>
      <c r="M41" s="31"/>
      <c r="N41" s="31"/>
      <c r="O41" s="31"/>
      <c r="P41" s="31"/>
      <c r="Q41" s="21"/>
    </row>
    <row r="42" spans="2:17" ht="7.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</row>
    <row r="43" spans="2:4" ht="7.5" customHeight="1">
      <c r="B43" s="6"/>
      <c r="D43" s="6"/>
    </row>
    <row r="44" spans="2:17" ht="30" customHeight="1">
      <c r="B44" s="35"/>
      <c r="C44" s="257" t="s">
        <v>158</v>
      </c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9"/>
      <c r="Q44" s="20"/>
    </row>
    <row r="45" spans="2:19" s="6" customFormat="1" ht="18.75" customHeight="1">
      <c r="B45" s="29"/>
      <c r="C45" s="9" t="s">
        <v>296</v>
      </c>
      <c r="D45" s="8"/>
      <c r="E45" s="8"/>
      <c r="F45" s="8"/>
      <c r="G45" s="8"/>
      <c r="H45" s="8"/>
      <c r="I45" s="16"/>
      <c r="J45" s="16"/>
      <c r="K45" s="8"/>
      <c r="L45" s="16"/>
      <c r="M45" s="16"/>
      <c r="N45" s="16"/>
      <c r="O45" s="8"/>
      <c r="P45" s="16"/>
      <c r="Q45" s="21"/>
      <c r="S45" s="2"/>
    </row>
    <row r="46" spans="2:17" ht="75" customHeight="1">
      <c r="B46" s="23"/>
      <c r="C46" s="317">
        <f>IF(Projektgesuch!C46="","",Projektgesuch!C46)</f>
      </c>
      <c r="D46" s="318">
        <f>IF(Projektgesuch!D46="","",Projektgesuch!D46)</f>
      </c>
      <c r="E46" s="318">
        <f>IF(Projektgesuch!E46="","",Projektgesuch!E46)</f>
      </c>
      <c r="F46" s="318">
        <f>IF(Projektgesuch!F46="","",Projektgesuch!F46)</f>
      </c>
      <c r="G46" s="318">
        <f>IF(Projektgesuch!G46="","",Projektgesuch!G46)</f>
      </c>
      <c r="H46" s="318">
        <f>IF(Projektgesuch!H46="","",Projektgesuch!H46)</f>
      </c>
      <c r="I46" s="318">
        <f>IF(Projektgesuch!I46="","",Projektgesuch!I46)</f>
      </c>
      <c r="J46" s="318">
        <f>IF(Projektgesuch!J46="","",Projektgesuch!J46)</f>
      </c>
      <c r="K46" s="318">
        <f>IF(Projektgesuch!K46="","",Projektgesuch!K46)</f>
      </c>
      <c r="L46" s="318">
        <f>IF(Projektgesuch!L46="","",Projektgesuch!L46)</f>
      </c>
      <c r="M46" s="318">
        <f>IF(Projektgesuch!M46="","",Projektgesuch!M46)</f>
      </c>
      <c r="N46" s="318">
        <f>IF(Projektgesuch!N46="","",Projektgesuch!N46)</f>
      </c>
      <c r="O46" s="318">
        <f>IF(Projektgesuch!O46="","",Projektgesuch!O46)</f>
      </c>
      <c r="P46" s="319">
        <f>IF(Projektgesuch!P46="","",Projektgesuch!P46)</f>
      </c>
      <c r="Q46" s="21"/>
    </row>
    <row r="47" spans="2:17" s="6" customFormat="1" ht="7.5" customHeight="1">
      <c r="B47" s="23"/>
      <c r="Q47" s="21"/>
    </row>
    <row r="48" spans="2:18" s="6" customFormat="1" ht="15" customHeight="1">
      <c r="B48" s="29"/>
      <c r="C48" s="122" t="s">
        <v>175</v>
      </c>
      <c r="I48" s="13"/>
      <c r="J48" s="16"/>
      <c r="K48" s="68"/>
      <c r="L48" s="38" t="s">
        <v>3</v>
      </c>
      <c r="M48" s="68"/>
      <c r="N48" s="38" t="s">
        <v>173</v>
      </c>
      <c r="O48" s="16"/>
      <c r="P48" s="16"/>
      <c r="Q48" s="21"/>
      <c r="R48" s="118" t="str">
        <f>IF(COUNTIF(K48:M48,"x")=2,"Entweder oder!",IF(COUNTIF(K48:M48,"x")=0,"Bitte Ankreuzen!",IF(M48="x",IF(C50="","Kommentar fehlt!",""),"")))</f>
        <v>Bitte Ankreuzen!</v>
      </c>
    </row>
    <row r="49" spans="2:17" s="6" customFormat="1" ht="3.75" customHeight="1">
      <c r="B49" s="23"/>
      <c r="Q49" s="21"/>
    </row>
    <row r="50" spans="2:17" ht="67.5" customHeight="1">
      <c r="B50" s="23"/>
      <c r="C50" s="267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9"/>
      <c r="Q50" s="21"/>
    </row>
    <row r="51" spans="2:17" ht="7.5" customHeight="1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</row>
    <row r="52" spans="2:4" ht="7.5" customHeight="1">
      <c r="B52" s="6"/>
      <c r="D52" s="6"/>
    </row>
    <row r="53" spans="2:17" ht="30" customHeight="1">
      <c r="B53" s="35"/>
      <c r="C53" s="257" t="s">
        <v>183</v>
      </c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9"/>
      <c r="P53" s="259"/>
      <c r="Q53" s="20"/>
    </row>
    <row r="54" spans="2:17" ht="15" customHeight="1">
      <c r="B54" s="23"/>
      <c r="C54" s="37" t="s">
        <v>16</v>
      </c>
      <c r="D54" s="36"/>
      <c r="E54" s="111">
        <f>IF(Projektgesuch!E50="","",Projektgesuch!E50)</f>
      </c>
      <c r="F54" s="38" t="s">
        <v>12</v>
      </c>
      <c r="G54" s="36"/>
      <c r="H54" s="36"/>
      <c r="I54" s="111">
        <f>IF(Projektgesuch!I50="","",Projektgesuch!I50)</f>
      </c>
      <c r="J54" s="38" t="s">
        <v>13</v>
      </c>
      <c r="K54" s="36"/>
      <c r="L54" s="36"/>
      <c r="M54" s="9"/>
      <c r="N54" s="9"/>
      <c r="Q54" s="21"/>
    </row>
    <row r="55" spans="2:17" ht="7.5" customHeight="1">
      <c r="B55" s="2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1"/>
    </row>
    <row r="56" spans="2:17" ht="15" customHeight="1">
      <c r="B56" s="23"/>
      <c r="C56" s="37" t="s">
        <v>17</v>
      </c>
      <c r="D56" s="36"/>
      <c r="E56" s="111">
        <f>IF(Projektgesuch!E52="","",Projektgesuch!E52)</f>
      </c>
      <c r="F56" s="38" t="s">
        <v>141</v>
      </c>
      <c r="G56" s="36"/>
      <c r="H56" s="36"/>
      <c r="I56" s="111">
        <f>IF(Projektgesuch!I52="","",Projektgesuch!I52)</f>
      </c>
      <c r="J56" s="38" t="s">
        <v>142</v>
      </c>
      <c r="K56" s="36"/>
      <c r="L56" s="36"/>
      <c r="M56" s="111">
        <f>IF(Projektgesuch!M52="","",Projektgesuch!M52)</f>
      </c>
      <c r="N56" s="38" t="s">
        <v>151</v>
      </c>
      <c r="Q56" s="21"/>
    </row>
    <row r="57" spans="2:17" ht="7.5" customHeight="1">
      <c r="B57" s="2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1"/>
    </row>
    <row r="58" spans="2:17" ht="15" customHeight="1">
      <c r="B58" s="23"/>
      <c r="C58" s="37" t="s">
        <v>18</v>
      </c>
      <c r="D58" s="36"/>
      <c r="E58" s="111">
        <f>IF(Projektgesuch!E54="","",Projektgesuch!E54)</f>
      </c>
      <c r="F58" s="38" t="s">
        <v>152</v>
      </c>
      <c r="G58" s="36"/>
      <c r="H58" s="36"/>
      <c r="I58" s="111">
        <f>IF(Projektgesuch!I54="","",Projektgesuch!I54)</f>
      </c>
      <c r="J58" s="38" t="s">
        <v>140</v>
      </c>
      <c r="K58" s="36"/>
      <c r="L58" s="36"/>
      <c r="M58" s="9"/>
      <c r="N58" s="9"/>
      <c r="Q58" s="21"/>
    </row>
    <row r="59" spans="2:17" ht="7.5" customHeight="1">
      <c r="B59" s="2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1"/>
    </row>
    <row r="60" spans="2:17" ht="15" customHeight="1">
      <c r="B60" s="23"/>
      <c r="C60" s="37"/>
      <c r="D60" s="36"/>
      <c r="E60" s="111">
        <f>IF(Projektgesuch!E56="","",Projektgesuch!E56)</f>
      </c>
      <c r="F60" s="38" t="s">
        <v>14</v>
      </c>
      <c r="G60" s="36"/>
      <c r="H60" s="36"/>
      <c r="I60" s="111">
        <f>IF(Projektgesuch!I56="","",Projektgesuch!I56)</f>
      </c>
      <c r="J60" s="38" t="s">
        <v>15</v>
      </c>
      <c r="K60" s="36"/>
      <c r="L60" s="36"/>
      <c r="M60" s="9"/>
      <c r="N60" s="9"/>
      <c r="Q60" s="21"/>
    </row>
    <row r="61" spans="2:17" ht="7.5" customHeight="1">
      <c r="B61" s="2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1"/>
    </row>
    <row r="62" spans="2:17" ht="15" customHeight="1">
      <c r="B62" s="23"/>
      <c r="C62" s="37" t="s">
        <v>19</v>
      </c>
      <c r="D62" s="36"/>
      <c r="E62" s="111">
        <f>IF(Projektgesuch!E58="","",Projektgesuch!E58)</f>
      </c>
      <c r="F62" s="38" t="s">
        <v>20</v>
      </c>
      <c r="G62" s="36"/>
      <c r="H62" s="36"/>
      <c r="I62" s="111">
        <f>IF(Projektgesuch!I58="","",Projektgesuch!I58)</f>
      </c>
      <c r="J62" s="38" t="s">
        <v>21</v>
      </c>
      <c r="K62" s="36"/>
      <c r="L62" s="36"/>
      <c r="M62" s="111">
        <f>IF(Projektgesuch!M58="","",Projektgesuch!M58)</f>
      </c>
      <c r="N62" s="38" t="s">
        <v>22</v>
      </c>
      <c r="O62" s="38"/>
      <c r="P62" s="38"/>
      <c r="Q62" s="21"/>
    </row>
    <row r="63" spans="2:17" ht="7.5" customHeight="1">
      <c r="B63" s="2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1"/>
    </row>
    <row r="64" spans="2:17" ht="15" customHeight="1">
      <c r="B64" s="23"/>
      <c r="C64" s="37"/>
      <c r="D64" s="36"/>
      <c r="E64" s="111">
        <f>IF(Projektgesuch!E60="","",Projektgesuch!E60)</f>
      </c>
      <c r="F64" s="38" t="s">
        <v>23</v>
      </c>
      <c r="G64" s="36"/>
      <c r="H64" s="36"/>
      <c r="I64" s="111">
        <f>IF(Projektgesuch!I60="","",Projektgesuch!I60)</f>
      </c>
      <c r="J64" s="38" t="s">
        <v>24</v>
      </c>
      <c r="K64" s="36"/>
      <c r="L64" s="36"/>
      <c r="M64" s="111">
        <f>IF(Projektgesuch!M60="","",Projektgesuch!M60)</f>
      </c>
      <c r="N64" s="38" t="s">
        <v>25</v>
      </c>
      <c r="O64" s="38"/>
      <c r="P64" s="38"/>
      <c r="Q64" s="21"/>
    </row>
    <row r="65" spans="2:17" ht="7.5" customHeight="1">
      <c r="B65" s="2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1"/>
    </row>
    <row r="66" spans="2:17" ht="15" customHeight="1">
      <c r="B66" s="23"/>
      <c r="C66" s="37" t="s">
        <v>145</v>
      </c>
      <c r="D66" s="36"/>
      <c r="E66" s="111">
        <f>IF(Projektgesuch!E62="","",Projektgesuch!E62)</f>
      </c>
      <c r="F66" s="38" t="s">
        <v>143</v>
      </c>
      <c r="G66" s="36"/>
      <c r="H66" s="36"/>
      <c r="I66" s="111">
        <f>IF(Projektgesuch!I62="","",Projektgesuch!I62)</f>
      </c>
      <c r="J66" s="38" t="s">
        <v>144</v>
      </c>
      <c r="K66" s="36"/>
      <c r="L66" s="36"/>
      <c r="M66" s="9"/>
      <c r="N66" s="9"/>
      <c r="Q66" s="21"/>
    </row>
    <row r="67" spans="2:17" ht="7.5" customHeight="1">
      <c r="B67" s="24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1"/>
    </row>
    <row r="68" spans="2:17" ht="15" customHeight="1">
      <c r="B68" s="23"/>
      <c r="C68" s="265" t="s">
        <v>72</v>
      </c>
      <c r="D68" s="238"/>
      <c r="E68" s="111">
        <f>IF(Projektgesuch!E64="","",Projektgesuch!E64)</f>
      </c>
      <c r="F68" s="38" t="s">
        <v>11</v>
      </c>
      <c r="G68" s="9"/>
      <c r="H68" s="9"/>
      <c r="I68" s="320">
        <f>IF(Projektgesuch!I64="","",Projektgesuch!I64)</f>
      </c>
      <c r="J68" s="309">
        <f>IF(Projektgesuch!J64="","",Projektgesuch!J64)</f>
      </c>
      <c r="K68" s="309">
        <f>IF(Projektgesuch!K64="","",Projektgesuch!K64)</f>
      </c>
      <c r="L68" s="309">
        <f>IF(Projektgesuch!L64="","",Projektgesuch!L64)</f>
      </c>
      <c r="M68" s="309">
        <f>IF(Projektgesuch!M64="","",Projektgesuch!M64)</f>
      </c>
      <c r="N68" s="309">
        <f>IF(Projektgesuch!N64="","",Projektgesuch!N64)</f>
      </c>
      <c r="O68" s="309">
        <f>IF(Projektgesuch!O64="","",Projektgesuch!O64)</f>
      </c>
      <c r="P68" s="310">
        <f>IF(Projektgesuch!P64="","",Projektgesuch!P64)</f>
      </c>
      <c r="Q68" s="21"/>
    </row>
    <row r="69" spans="2:17" ht="7.5" customHeight="1">
      <c r="B69" s="24"/>
      <c r="C69" s="238"/>
      <c r="D69" s="23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1"/>
    </row>
    <row r="70" spans="2:17" ht="15" customHeight="1">
      <c r="B70" s="23"/>
      <c r="C70" s="238"/>
      <c r="D70" s="238"/>
      <c r="E70" s="111">
        <f>IF(Projektgesuch!E66="","",Projektgesuch!E66)</f>
      </c>
      <c r="F70" s="38" t="s">
        <v>11</v>
      </c>
      <c r="G70" s="9"/>
      <c r="H70" s="9"/>
      <c r="I70" s="320">
        <f>IF(Projektgesuch!I66="","",Projektgesuch!I66)</f>
      </c>
      <c r="J70" s="309">
        <f>IF(Projektgesuch!J66="","",Projektgesuch!J66)</f>
      </c>
      <c r="K70" s="309">
        <f>IF(Projektgesuch!K66="","",Projektgesuch!K66)</f>
      </c>
      <c r="L70" s="309">
        <f>IF(Projektgesuch!L66="","",Projektgesuch!L66)</f>
      </c>
      <c r="M70" s="309">
        <f>IF(Projektgesuch!M66="","",Projektgesuch!M66)</f>
      </c>
      <c r="N70" s="309">
        <f>IF(Projektgesuch!N66="","",Projektgesuch!N66)</f>
      </c>
      <c r="O70" s="309">
        <f>IF(Projektgesuch!O66="","",Projektgesuch!O66)</f>
      </c>
      <c r="P70" s="310">
        <f>IF(Projektgesuch!P66="","",Projektgesuch!P66)</f>
      </c>
      <c r="Q70" s="21"/>
    </row>
    <row r="71" spans="2:17" s="6" customFormat="1" ht="15" customHeight="1">
      <c r="B71" s="23"/>
      <c r="Q71" s="21"/>
    </row>
    <row r="72" spans="2:18" s="6" customFormat="1" ht="15" customHeight="1">
      <c r="B72" s="29"/>
      <c r="C72" s="122" t="s">
        <v>176</v>
      </c>
      <c r="I72" s="13"/>
      <c r="J72" s="16"/>
      <c r="K72" s="68"/>
      <c r="L72" s="38" t="s">
        <v>3</v>
      </c>
      <c r="M72" s="68"/>
      <c r="N72" s="38" t="s">
        <v>173</v>
      </c>
      <c r="O72" s="16"/>
      <c r="P72" s="16"/>
      <c r="Q72" s="21"/>
      <c r="R72" s="118" t="str">
        <f>IF(COUNTIF(K72:M72,"x")=2,"Entweder oder!",IF(COUNTIF(K72:M72,"x")=0,"Bitte Ankreuzen!",IF(M72="x",IF(C74="","Kommentar fehlt!",""),"")))</f>
        <v>Bitte Ankreuzen!</v>
      </c>
    </row>
    <row r="73" spans="2:17" s="6" customFormat="1" ht="3.75" customHeight="1">
      <c r="B73" s="23"/>
      <c r="Q73" s="21"/>
    </row>
    <row r="74" spans="2:17" ht="67.5" customHeight="1">
      <c r="B74" s="23"/>
      <c r="C74" s="267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9"/>
      <c r="Q74" s="21"/>
    </row>
    <row r="75" spans="2:17" ht="7.5" customHeight="1">
      <c r="B75" s="12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27"/>
    </row>
    <row r="76" spans="2:4" ht="7.5" customHeight="1">
      <c r="B76" s="6"/>
      <c r="D76" s="6"/>
    </row>
    <row r="77" spans="2:17" s="48" customFormat="1" ht="22.5" customHeight="1">
      <c r="B77" s="49"/>
      <c r="C77" s="51" t="s">
        <v>297</v>
      </c>
      <c r="D77" s="52"/>
      <c r="E77" s="54"/>
      <c r="F77" s="53" t="s">
        <v>61</v>
      </c>
      <c r="G77" s="53"/>
      <c r="H77" s="53"/>
      <c r="I77" s="53"/>
      <c r="J77" s="53"/>
      <c r="K77" s="53"/>
      <c r="L77" s="53"/>
      <c r="M77" s="53"/>
      <c r="N77" s="53"/>
      <c r="O77" s="54"/>
      <c r="P77" s="54"/>
      <c r="Q77" s="50"/>
    </row>
    <row r="78" spans="2:17" ht="21.75" customHeight="1">
      <c r="B78" s="29"/>
      <c r="C78" s="5"/>
      <c r="D78" s="8"/>
      <c r="F78" s="55" t="s">
        <v>60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21"/>
    </row>
    <row r="79" spans="2:17" ht="21.75" customHeight="1">
      <c r="B79" s="29"/>
      <c r="C79" s="5"/>
      <c r="D79" s="8"/>
      <c r="F79" s="55"/>
      <c r="G79" s="8"/>
      <c r="H79" s="8"/>
      <c r="I79" s="8"/>
      <c r="J79" s="8"/>
      <c r="K79" s="8"/>
      <c r="L79" s="8"/>
      <c r="M79" s="8"/>
      <c r="N79" s="8"/>
      <c r="O79" s="8"/>
      <c r="P79" s="8"/>
      <c r="Q79" s="21"/>
    </row>
    <row r="80" spans="2:31" ht="15" customHeight="1">
      <c r="B80" s="23"/>
      <c r="C80" s="111">
        <f>IF(Projektgesuch!C78="","",Projektgesuch!C78)</f>
      </c>
      <c r="D80" s="38" t="s">
        <v>47</v>
      </c>
      <c r="E80" s="111">
        <f>IF(Projektgesuch!E78="","",Projektgesuch!E78)</f>
      </c>
      <c r="F80" s="38" t="s">
        <v>48</v>
      </c>
      <c r="G80" s="36"/>
      <c r="H80" s="36"/>
      <c r="I80" s="111">
        <f>IF(Projektgesuch!I78="","",Projektgesuch!I78)</f>
      </c>
      <c r="J80" s="38" t="s">
        <v>50</v>
      </c>
      <c r="K80" s="36"/>
      <c r="L80" s="36"/>
      <c r="O80" s="36"/>
      <c r="P80" s="36"/>
      <c r="Q80" s="21"/>
      <c r="S80" s="48"/>
      <c r="T80" s="48"/>
      <c r="U80" s="48"/>
      <c r="V80" s="48"/>
      <c r="W80" s="48"/>
      <c r="X80" s="48"/>
      <c r="Y80" s="36"/>
      <c r="Z80" s="36"/>
      <c r="AA80" s="36"/>
      <c r="AB80" s="36"/>
      <c r="AC80" s="36"/>
      <c r="AD80" s="36"/>
      <c r="AE80" s="36"/>
    </row>
    <row r="81" spans="2:17" ht="7.5" customHeight="1">
      <c r="B81" s="2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1"/>
    </row>
    <row r="82" spans="2:24" ht="15" customHeight="1">
      <c r="B82" s="23"/>
      <c r="C82" s="111">
        <f>IF(Projektgesuch!C80="","",Projektgesuch!C80)</f>
      </c>
      <c r="D82" s="38" t="s">
        <v>49</v>
      </c>
      <c r="E82" s="111">
        <f>IF(Projektgesuch!E80="","",Projektgesuch!E80)</f>
      </c>
      <c r="F82" s="38" t="s">
        <v>51</v>
      </c>
      <c r="G82" s="36"/>
      <c r="H82" s="36"/>
      <c r="I82" s="111">
        <f>IF(Projektgesuch!I80="","",Projektgesuch!I80)</f>
      </c>
      <c r="J82" s="38" t="s">
        <v>147</v>
      </c>
      <c r="K82" s="36"/>
      <c r="L82" s="36"/>
      <c r="M82" s="36"/>
      <c r="N82" s="36"/>
      <c r="O82" s="36"/>
      <c r="P82" s="36"/>
      <c r="Q82" s="21"/>
      <c r="S82" s="48"/>
      <c r="T82" s="48"/>
      <c r="U82" s="48"/>
      <c r="V82" s="48"/>
      <c r="W82" s="48"/>
      <c r="X82" s="48"/>
    </row>
    <row r="83" spans="2:17" ht="7.5" customHeight="1">
      <c r="B83" s="2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1"/>
    </row>
    <row r="84" spans="2:24" ht="15" customHeight="1">
      <c r="B84" s="23"/>
      <c r="C84" s="111">
        <f>IF(Projektgesuch!C82="","",Projektgesuch!C82)</f>
      </c>
      <c r="D84" s="38" t="s">
        <v>53</v>
      </c>
      <c r="E84" s="300">
        <f>IF(Projektgesuch!E82="","",Projektgesuch!E82)</f>
      </c>
      <c r="F84" s="321">
        <f>IF(Projektgesuch!F82="","",Projektgesuch!F82)</f>
      </c>
      <c r="G84" s="321">
        <f>IF(Projektgesuch!G82="","",Projektgesuch!G82)</f>
      </c>
      <c r="H84" s="321">
        <f>IF(Projektgesuch!H82="","",Projektgesuch!H82)</f>
      </c>
      <c r="I84" s="321">
        <f>IF(Projektgesuch!I82="","",Projektgesuch!I82)</f>
      </c>
      <c r="J84" s="321">
        <f>IF(Projektgesuch!J82="","",Projektgesuch!J82)</f>
      </c>
      <c r="K84" s="321">
        <f>IF(Projektgesuch!K82="","",Projektgesuch!K82)</f>
      </c>
      <c r="L84" s="321">
        <f>IF(Projektgesuch!L82="","",Projektgesuch!L82)</f>
      </c>
      <c r="M84" s="321">
        <f>IF(Projektgesuch!M82="","",Projektgesuch!M82)</f>
      </c>
      <c r="N84" s="321">
        <f>IF(Projektgesuch!N82="","",Projektgesuch!N82)</f>
      </c>
      <c r="O84" s="321">
        <f>IF(Projektgesuch!O82="","",Projektgesuch!O82)</f>
      </c>
      <c r="P84" s="322">
        <f>IF(Projektgesuch!P82="","",Projektgesuch!P82)</f>
      </c>
      <c r="Q84" s="21"/>
      <c r="S84" s="48"/>
      <c r="T84" s="48"/>
      <c r="U84" s="48"/>
      <c r="V84" s="48"/>
      <c r="W84" s="48"/>
      <c r="X84" s="48"/>
    </row>
    <row r="85" spans="2:17" ht="7.5" customHeight="1">
      <c r="B85" s="2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1"/>
    </row>
    <row r="86" spans="2:31" ht="15" customHeight="1">
      <c r="B86" s="23"/>
      <c r="C86" s="111">
        <f>IF(Projektgesuch!C84="","",Projektgesuch!C84)</f>
      </c>
      <c r="D86" s="38" t="s">
        <v>52</v>
      </c>
      <c r="E86" s="300">
        <f>IF(Projektgesuch!E84="","",Projektgesuch!E84)</f>
      </c>
      <c r="F86" s="321">
        <f>IF(Projektgesuch!F84="","",Projektgesuch!F84)</f>
      </c>
      <c r="G86" s="321">
        <f>IF(Projektgesuch!G84="","",Projektgesuch!G84)</f>
      </c>
      <c r="H86" s="321">
        <f>IF(Projektgesuch!H84="","",Projektgesuch!H84)</f>
      </c>
      <c r="I86" s="321">
        <f>IF(Projektgesuch!I84="","",Projektgesuch!I84)</f>
      </c>
      <c r="J86" s="321">
        <f>IF(Projektgesuch!J84="","",Projektgesuch!J84)</f>
      </c>
      <c r="K86" s="321">
        <f>IF(Projektgesuch!K84="","",Projektgesuch!K84)</f>
      </c>
      <c r="L86" s="321">
        <f>IF(Projektgesuch!L84="","",Projektgesuch!L84)</f>
      </c>
      <c r="M86" s="321">
        <f>IF(Projektgesuch!M84="","",Projektgesuch!M84)</f>
      </c>
      <c r="N86" s="321">
        <f>IF(Projektgesuch!N84="","",Projektgesuch!N84)</f>
      </c>
      <c r="O86" s="321">
        <f>IF(Projektgesuch!O84="","",Projektgesuch!O84)</f>
      </c>
      <c r="P86" s="322">
        <f>IF(Projektgesuch!P84="","",Projektgesuch!P84)</f>
      </c>
      <c r="Q86" s="21"/>
      <c r="S86" s="48"/>
      <c r="T86" s="48"/>
      <c r="U86" s="48"/>
      <c r="V86" s="48"/>
      <c r="W86" s="48"/>
      <c r="X86" s="48"/>
      <c r="Y86" s="36"/>
      <c r="Z86" s="36"/>
      <c r="AA86" s="36"/>
      <c r="AB86" s="36"/>
      <c r="AC86" s="36"/>
      <c r="AD86" s="36"/>
      <c r="AE86" s="36"/>
    </row>
    <row r="87" spans="2:17" ht="7.5" customHeight="1">
      <c r="B87" s="2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1"/>
    </row>
    <row r="88" spans="2:24" ht="15" customHeight="1">
      <c r="B88" s="23"/>
      <c r="C88" s="111">
        <f>IF(Projektgesuch!C86="","",Projektgesuch!C86)</f>
      </c>
      <c r="D88" s="38" t="s">
        <v>339</v>
      </c>
      <c r="E88" s="300">
        <f>IF(Projektgesuch!E86="","",Projektgesuch!E86)</f>
      </c>
      <c r="F88" s="321">
        <f>IF(Projektgesuch!F86="","",Projektgesuch!F86)</f>
      </c>
      <c r="G88" s="321">
        <f>IF(Projektgesuch!G86="","",Projektgesuch!G86)</f>
      </c>
      <c r="H88" s="321">
        <f>IF(Projektgesuch!H86="","",Projektgesuch!H86)</f>
      </c>
      <c r="I88" s="321">
        <f>IF(Projektgesuch!I86="","",Projektgesuch!I86)</f>
      </c>
      <c r="J88" s="321">
        <f>IF(Projektgesuch!J86="","",Projektgesuch!J86)</f>
      </c>
      <c r="K88" s="321">
        <f>IF(Projektgesuch!K86="","",Projektgesuch!K86)</f>
      </c>
      <c r="L88" s="321">
        <f>IF(Projektgesuch!L86="","",Projektgesuch!L86)</f>
      </c>
      <c r="M88" s="321">
        <f>IF(Projektgesuch!M86="","",Projektgesuch!M86)</f>
      </c>
      <c r="N88" s="321">
        <f>IF(Projektgesuch!N86="","",Projektgesuch!N86)</f>
      </c>
      <c r="O88" s="321">
        <f>IF(Projektgesuch!O86="","",Projektgesuch!O86)</f>
      </c>
      <c r="P88" s="322">
        <f>IF(Projektgesuch!P86="","",Projektgesuch!P86)</f>
      </c>
      <c r="Q88" s="21"/>
      <c r="S88" s="48"/>
      <c r="T88" s="48"/>
      <c r="U88" s="48"/>
      <c r="V88" s="48"/>
      <c r="W88" s="48"/>
      <c r="X88" s="48"/>
    </row>
    <row r="89" spans="2:17" ht="15" customHeight="1">
      <c r="B89" s="29"/>
      <c r="C89" s="5"/>
      <c r="D89" s="8"/>
      <c r="F89" s="55"/>
      <c r="G89" s="8"/>
      <c r="H89" s="8"/>
      <c r="I89" s="8"/>
      <c r="J89" s="8"/>
      <c r="K89" s="8"/>
      <c r="L89" s="8"/>
      <c r="M89" s="8"/>
      <c r="N89" s="8"/>
      <c r="O89" s="8"/>
      <c r="P89" s="8"/>
      <c r="Q89" s="21"/>
    </row>
    <row r="90" spans="2:18" s="6" customFormat="1" ht="15" customHeight="1">
      <c r="B90" s="29"/>
      <c r="C90" s="122" t="s">
        <v>185</v>
      </c>
      <c r="I90" s="13"/>
      <c r="J90" s="16"/>
      <c r="K90" s="68"/>
      <c r="L90" s="38" t="s">
        <v>3</v>
      </c>
      <c r="M90" s="68"/>
      <c r="N90" s="38" t="s">
        <v>173</v>
      </c>
      <c r="O90" s="16"/>
      <c r="P90" s="16"/>
      <c r="Q90" s="21"/>
      <c r="R90" s="126" t="str">
        <f>IF(COUNTIF(K90:M90,"x")=2,"Entweder oder!",IF(COUNTIF(K90:M90,"x")=0,"Bitte Ankreuzen!",IF(M90="x",IF(C92="","Kommentar fehlt!",""),"")))</f>
        <v>Bitte Ankreuzen!</v>
      </c>
    </row>
    <row r="91" spans="2:17" s="6" customFormat="1" ht="3.75" customHeight="1">
      <c r="B91" s="23"/>
      <c r="Q91" s="21"/>
    </row>
    <row r="92" spans="2:17" ht="75" customHeight="1">
      <c r="B92" s="23"/>
      <c r="C92" s="267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9"/>
      <c r="Q92" s="21"/>
    </row>
    <row r="93" spans="2:17" ht="7.5" customHeight="1"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7"/>
    </row>
    <row r="94" spans="2:24" ht="7.5" customHeight="1">
      <c r="B94" s="6"/>
      <c r="D94" s="6"/>
      <c r="S94" s="48"/>
      <c r="T94" s="48"/>
      <c r="U94" s="48"/>
      <c r="V94" s="48"/>
      <c r="W94" s="48"/>
      <c r="X94" s="48"/>
    </row>
    <row r="95" spans="2:24" s="48" customFormat="1" ht="22.5" customHeight="1">
      <c r="B95" s="49"/>
      <c r="C95" s="51" t="s">
        <v>298</v>
      </c>
      <c r="D95" s="52"/>
      <c r="E95" s="53"/>
      <c r="F95" s="53" t="s">
        <v>62</v>
      </c>
      <c r="G95" s="53"/>
      <c r="H95" s="53"/>
      <c r="I95" s="53"/>
      <c r="J95" s="53"/>
      <c r="K95" s="53"/>
      <c r="L95" s="53"/>
      <c r="M95" s="53"/>
      <c r="N95" s="53"/>
      <c r="O95" s="54"/>
      <c r="P95" s="54"/>
      <c r="Q95" s="50"/>
      <c r="S95" s="2"/>
      <c r="T95" s="2"/>
      <c r="U95" s="2"/>
      <c r="V95" s="2"/>
      <c r="W95" s="2"/>
      <c r="X95" s="2"/>
    </row>
    <row r="96" spans="2:24" ht="21.75" customHeight="1">
      <c r="B96" s="29"/>
      <c r="C96" s="5"/>
      <c r="D96" s="8"/>
      <c r="E96" s="55"/>
      <c r="F96" s="55" t="s">
        <v>63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21"/>
      <c r="S96" s="48"/>
      <c r="T96" s="48"/>
      <c r="U96" s="48"/>
      <c r="V96" s="48"/>
      <c r="W96" s="48"/>
      <c r="X96" s="48"/>
    </row>
    <row r="97" spans="2:17" ht="75" customHeight="1">
      <c r="B97" s="23"/>
      <c r="C97" s="317">
        <f>IF(Projektgesuch!C91="","",Projektgesuch!C91)</f>
      </c>
      <c r="D97" s="318">
        <f>IF(Projektgesuch!D91="","",Projektgesuch!D91)</f>
      </c>
      <c r="E97" s="318">
        <f>IF(Projektgesuch!E91="","",Projektgesuch!E91)</f>
      </c>
      <c r="F97" s="318">
        <f>IF(Projektgesuch!F91="","",Projektgesuch!F91)</f>
      </c>
      <c r="G97" s="318">
        <f>IF(Projektgesuch!G91="","",Projektgesuch!G91)</f>
      </c>
      <c r="H97" s="318">
        <f>IF(Projektgesuch!H91="","",Projektgesuch!H91)</f>
      </c>
      <c r="I97" s="318">
        <f>IF(Projektgesuch!I91="","",Projektgesuch!I91)</f>
      </c>
      <c r="J97" s="318">
        <f>IF(Projektgesuch!J91="","",Projektgesuch!J91)</f>
      </c>
      <c r="K97" s="318">
        <f>IF(Projektgesuch!K91="","",Projektgesuch!K91)</f>
      </c>
      <c r="L97" s="318">
        <f>IF(Projektgesuch!L91="","",Projektgesuch!L91)</f>
      </c>
      <c r="M97" s="318">
        <f>IF(Projektgesuch!M91="","",Projektgesuch!M91)</f>
      </c>
      <c r="N97" s="318">
        <f>IF(Projektgesuch!N91="","",Projektgesuch!N91)</f>
      </c>
      <c r="O97" s="318">
        <f>IF(Projektgesuch!O91="","",Projektgesuch!O91)</f>
      </c>
      <c r="P97" s="319">
        <f>IF(Projektgesuch!P91="","",Projektgesuch!P91)</f>
      </c>
      <c r="Q97" s="21"/>
    </row>
    <row r="98" spans="2:17" s="6" customFormat="1" ht="15" customHeight="1">
      <c r="B98" s="23"/>
      <c r="Q98" s="21"/>
    </row>
    <row r="99" spans="2:18" s="6" customFormat="1" ht="15" customHeight="1">
      <c r="B99" s="29"/>
      <c r="C99" s="122" t="s">
        <v>177</v>
      </c>
      <c r="I99" s="13"/>
      <c r="J99" s="16"/>
      <c r="K99" s="68"/>
      <c r="L99" s="38" t="s">
        <v>3</v>
      </c>
      <c r="M99" s="68"/>
      <c r="N99" s="38" t="s">
        <v>173</v>
      </c>
      <c r="O99" s="16"/>
      <c r="P99" s="16"/>
      <c r="Q99" s="21"/>
      <c r="R99" s="118" t="str">
        <f>IF(COUNTIF(K99:M99,"x")=2,"Entweder oder!",IF(COUNTIF(K99:M99,"x")=0,"Bitte Ankreuzen!",IF(M99="x",IF(C101="","Kommentar fehlt!",""),"")))</f>
        <v>Bitte Ankreuzen!</v>
      </c>
    </row>
    <row r="100" spans="2:17" s="6" customFormat="1" ht="3.75" customHeight="1">
      <c r="B100" s="23"/>
      <c r="Q100" s="21"/>
    </row>
    <row r="101" spans="2:17" ht="75" customHeight="1">
      <c r="B101" s="23"/>
      <c r="C101" s="267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9"/>
      <c r="Q101" s="21"/>
    </row>
    <row r="102" spans="2:17" ht="7.5" customHeight="1"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7"/>
    </row>
    <row r="103" spans="2:4" ht="7.5" customHeight="1">
      <c r="B103" s="6"/>
      <c r="D103" s="6"/>
    </row>
    <row r="104" spans="2:17" ht="37.5" customHeight="1">
      <c r="B104" s="35"/>
      <c r="C104" s="323" t="s">
        <v>303</v>
      </c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80"/>
      <c r="P104" s="280"/>
      <c r="Q104" s="20"/>
    </row>
    <row r="105" spans="2:17" ht="15" customHeight="1">
      <c r="B105" s="23"/>
      <c r="C105" s="111">
        <f>IF(Projektgesuch!C95="","",Projektgesuch!C95)</f>
      </c>
      <c r="D105" s="38" t="s">
        <v>54</v>
      </c>
      <c r="E105" s="36"/>
      <c r="F105" s="36"/>
      <c r="G105" s="36"/>
      <c r="H105" s="36"/>
      <c r="I105" s="111">
        <f>IF(Projektgesuch!I95="","",Projektgesuch!I95)</f>
      </c>
      <c r="J105" s="38" t="s">
        <v>64</v>
      </c>
      <c r="K105" s="36"/>
      <c r="L105" s="36"/>
      <c r="M105" s="36"/>
      <c r="N105" s="36"/>
      <c r="O105" s="36"/>
      <c r="P105" s="36"/>
      <c r="Q105" s="21"/>
    </row>
    <row r="106" spans="2:17" ht="7.5" customHeight="1">
      <c r="B106" s="24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21"/>
    </row>
    <row r="107" spans="2:17" ht="15" customHeight="1">
      <c r="B107" s="23"/>
      <c r="C107" s="111">
        <f>IF(Projektgesuch!C97="","",Projektgesuch!C97)</f>
      </c>
      <c r="D107" s="38" t="s">
        <v>153</v>
      </c>
      <c r="E107" s="36"/>
      <c r="F107" s="36"/>
      <c r="G107" s="36"/>
      <c r="H107" s="36"/>
      <c r="I107" s="111">
        <f>IF(Projektgesuch!I97="","",Projektgesuch!I97)</f>
      </c>
      <c r="J107" s="38" t="s">
        <v>154</v>
      </c>
      <c r="K107" s="36"/>
      <c r="L107" s="36"/>
      <c r="M107" s="36"/>
      <c r="N107" s="36"/>
      <c r="O107" s="36"/>
      <c r="P107" s="36"/>
      <c r="Q107" s="21"/>
    </row>
    <row r="108" spans="2:17" ht="7.5" customHeight="1">
      <c r="B108" s="2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21"/>
    </row>
    <row r="109" spans="2:17" ht="15" customHeight="1">
      <c r="B109" s="23"/>
      <c r="C109" s="111">
        <f>IF(Projektgesuch!C99="","",Projektgesuch!C99)</f>
      </c>
      <c r="D109" s="38" t="s">
        <v>55</v>
      </c>
      <c r="E109" s="36"/>
      <c r="F109" s="36"/>
      <c r="G109" s="36"/>
      <c r="H109" s="36"/>
      <c r="I109" s="111">
        <f>IF(Projektgesuch!I99="","",Projektgesuch!I99)</f>
      </c>
      <c r="J109" s="38" t="s">
        <v>56</v>
      </c>
      <c r="K109" s="36"/>
      <c r="L109" s="36"/>
      <c r="M109" s="36"/>
      <c r="N109" s="36"/>
      <c r="O109" s="36"/>
      <c r="P109" s="36"/>
      <c r="Q109" s="21"/>
    </row>
    <row r="110" spans="2:17" ht="7.5" customHeight="1">
      <c r="B110" s="2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21"/>
    </row>
    <row r="111" spans="2:17" ht="15" customHeight="1">
      <c r="B111" s="23"/>
      <c r="C111" s="111">
        <f>IF(Projektgesuch!C101="","",Projektgesuch!C101)</f>
      </c>
      <c r="D111" s="38" t="s">
        <v>11</v>
      </c>
      <c r="E111" s="300">
        <f>IF(Projektgesuch!E101="","",Projektgesuch!E101)</f>
      </c>
      <c r="F111" s="321">
        <f>IF(Projektgesuch!F101="","",Projektgesuch!F101)</f>
      </c>
      <c r="G111" s="321">
        <f>IF(Projektgesuch!G101="","",Projektgesuch!G101)</f>
      </c>
      <c r="H111" s="321">
        <f>IF(Projektgesuch!H101="","",Projektgesuch!H101)</f>
      </c>
      <c r="I111" s="321">
        <f>IF(Projektgesuch!I101="","",Projektgesuch!I101)</f>
      </c>
      <c r="J111" s="321">
        <f>IF(Projektgesuch!J101="","",Projektgesuch!J101)</f>
      </c>
      <c r="K111" s="321">
        <f>IF(Projektgesuch!K101="","",Projektgesuch!K101)</f>
      </c>
      <c r="L111" s="321">
        <f>IF(Projektgesuch!L101="","",Projektgesuch!L101)</f>
      </c>
      <c r="M111" s="321">
        <f>IF(Projektgesuch!M101="","",Projektgesuch!M101)</f>
      </c>
      <c r="N111" s="321">
        <f>IF(Projektgesuch!N101="","",Projektgesuch!N101)</f>
      </c>
      <c r="O111" s="321">
        <f>IF(Projektgesuch!O101="","",Projektgesuch!O101)</f>
      </c>
      <c r="P111" s="322">
        <f>IF(Projektgesuch!P101="","",Projektgesuch!P101)</f>
      </c>
      <c r="Q111" s="21"/>
    </row>
    <row r="112" spans="2:17" ht="7.5" customHeight="1">
      <c r="B112" s="2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21"/>
    </row>
    <row r="113" spans="2:17" ht="15" customHeight="1">
      <c r="B113" s="23"/>
      <c r="C113" s="111">
        <f>IF(Projektgesuch!C103="","",Projektgesuch!C103)</f>
      </c>
      <c r="D113" s="38" t="s">
        <v>11</v>
      </c>
      <c r="E113" s="300">
        <f>IF(Projektgesuch!E103="","",Projektgesuch!E103)</f>
      </c>
      <c r="F113" s="321">
        <f>IF(Projektgesuch!F103="","",Projektgesuch!F103)</f>
      </c>
      <c r="G113" s="321">
        <f>IF(Projektgesuch!G103="","",Projektgesuch!G103)</f>
      </c>
      <c r="H113" s="321">
        <f>IF(Projektgesuch!H103="","",Projektgesuch!H103)</f>
      </c>
      <c r="I113" s="321">
        <f>IF(Projektgesuch!I103="","",Projektgesuch!I103)</f>
      </c>
      <c r="J113" s="321">
        <f>IF(Projektgesuch!J103="","",Projektgesuch!J103)</f>
      </c>
      <c r="K113" s="321">
        <f>IF(Projektgesuch!K103="","",Projektgesuch!K103)</f>
      </c>
      <c r="L113" s="321">
        <f>IF(Projektgesuch!L103="","",Projektgesuch!L103)</f>
      </c>
      <c r="M113" s="321">
        <f>IF(Projektgesuch!M103="","",Projektgesuch!M103)</f>
      </c>
      <c r="N113" s="321">
        <f>IF(Projektgesuch!N103="","",Projektgesuch!N103)</f>
      </c>
      <c r="O113" s="321">
        <f>IF(Projektgesuch!O103="","",Projektgesuch!O103)</f>
      </c>
      <c r="P113" s="322">
        <f>IF(Projektgesuch!P103="","",Projektgesuch!P103)</f>
      </c>
      <c r="Q113" s="21"/>
    </row>
    <row r="114" spans="2:17" ht="7.5" customHeight="1">
      <c r="B114" s="2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21"/>
    </row>
    <row r="115" spans="2:17" ht="15" customHeight="1">
      <c r="B115" s="23"/>
      <c r="C115" s="111">
        <f>IF(Projektgesuch!C105="","",Projektgesuch!C105)</f>
      </c>
      <c r="D115" s="38" t="s">
        <v>11</v>
      </c>
      <c r="E115" s="300">
        <f>IF(Projektgesuch!E105="","",Projektgesuch!E105)</f>
      </c>
      <c r="F115" s="321">
        <f>IF(Projektgesuch!F105="","",Projektgesuch!F105)</f>
      </c>
      <c r="G115" s="321">
        <f>IF(Projektgesuch!G105="","",Projektgesuch!G105)</f>
      </c>
      <c r="H115" s="321">
        <f>IF(Projektgesuch!H105="","",Projektgesuch!H105)</f>
      </c>
      <c r="I115" s="321">
        <f>IF(Projektgesuch!I105="","",Projektgesuch!I105)</f>
      </c>
      <c r="J115" s="321">
        <f>IF(Projektgesuch!J105="","",Projektgesuch!J105)</f>
      </c>
      <c r="K115" s="321">
        <f>IF(Projektgesuch!K105="","",Projektgesuch!K105)</f>
      </c>
      <c r="L115" s="321">
        <f>IF(Projektgesuch!L105="","",Projektgesuch!L105)</f>
      </c>
      <c r="M115" s="321">
        <f>IF(Projektgesuch!M105="","",Projektgesuch!M105)</f>
      </c>
      <c r="N115" s="321">
        <f>IF(Projektgesuch!N105="","",Projektgesuch!N105)</f>
      </c>
      <c r="O115" s="321">
        <f>IF(Projektgesuch!O105="","",Projektgesuch!O105)</f>
      </c>
      <c r="P115" s="322">
        <f>IF(Projektgesuch!P105="","",Projektgesuch!P105)</f>
      </c>
      <c r="Q115" s="21"/>
    </row>
    <row r="116" spans="2:17" s="6" customFormat="1" ht="15" customHeight="1">
      <c r="B116" s="23"/>
      <c r="Q116" s="21"/>
    </row>
    <row r="117" spans="2:18" s="6" customFormat="1" ht="15" customHeight="1">
      <c r="B117" s="29"/>
      <c r="C117" s="122" t="s">
        <v>174</v>
      </c>
      <c r="I117" s="13"/>
      <c r="J117" s="16"/>
      <c r="K117" s="68"/>
      <c r="L117" s="38" t="s">
        <v>3</v>
      </c>
      <c r="M117" s="68"/>
      <c r="N117" s="38" t="s">
        <v>173</v>
      </c>
      <c r="O117" s="16"/>
      <c r="P117" s="16"/>
      <c r="Q117" s="21"/>
      <c r="R117" s="118" t="str">
        <f>IF(COUNTIF(K117:M117,"x")=2,"Entweder oder!",IF(COUNTIF(K117:M117,"x")=0,"Bitte Ankreuzen!",IF(M117="x",IF(C119="","Kommentar fehlt!",""),"")))</f>
        <v>Bitte Ankreuzen!</v>
      </c>
    </row>
    <row r="118" spans="2:17" s="6" customFormat="1" ht="3.75" customHeight="1">
      <c r="B118" s="23"/>
      <c r="Q118" s="21"/>
    </row>
    <row r="119" spans="2:17" ht="75" customHeight="1">
      <c r="B119" s="23"/>
      <c r="C119" s="267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9"/>
      <c r="Q119" s="21"/>
    </row>
    <row r="120" spans="2:17" ht="7.5" customHeight="1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7"/>
    </row>
    <row r="121" spans="2:4" ht="7.5" customHeight="1">
      <c r="B121" s="6"/>
      <c r="D121" s="6"/>
    </row>
    <row r="122" spans="1:17" ht="30" customHeight="1">
      <c r="A122" s="3"/>
      <c r="B122" s="123"/>
      <c r="C122" s="257" t="s">
        <v>304</v>
      </c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80"/>
      <c r="P122" s="280"/>
      <c r="Q122" s="20"/>
    </row>
    <row r="123" spans="1:17" ht="15" customHeight="1">
      <c r="A123" s="3"/>
      <c r="B123" s="24"/>
      <c r="C123" s="124" t="s">
        <v>256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21"/>
    </row>
    <row r="124" spans="2:17" ht="7.5" customHeight="1">
      <c r="B124" s="24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21"/>
    </row>
    <row r="125" spans="2:17" ht="15" customHeight="1">
      <c r="B125" s="24"/>
      <c r="C125" s="37" t="s">
        <v>114</v>
      </c>
      <c r="D125" s="37"/>
      <c r="E125" s="9"/>
      <c r="G125" s="108" t="s">
        <v>162</v>
      </c>
      <c r="H125" s="43">
        <f>IF('Infomodule durchgeführt'!G11="","",'Infomodule durchgeführt'!G11)</f>
        <v>0</v>
      </c>
      <c r="I125" s="9"/>
      <c r="J125" s="9"/>
      <c r="K125" s="108" t="s">
        <v>167</v>
      </c>
      <c r="L125" s="43">
        <f>IF('Infomodule durchgeführt'!J11="","",'Infomodule durchgeführt'!J11)</f>
        <v>0</v>
      </c>
      <c r="M125" s="9"/>
      <c r="O125" s="108" t="s">
        <v>168</v>
      </c>
      <c r="P125" s="116">
        <f>IF('Infomodule durchgeführt'!L11="","",'Infomodule durchgeführt'!L11)</f>
        <v>0</v>
      </c>
      <c r="Q125" s="21"/>
    </row>
    <row r="126" spans="2:17" ht="7.5" customHeight="1">
      <c r="B126" s="24"/>
      <c r="D126" s="37"/>
      <c r="E126" s="9"/>
      <c r="F126" s="9"/>
      <c r="G126" s="9"/>
      <c r="I126" s="9"/>
      <c r="J126" s="9"/>
      <c r="M126" s="9"/>
      <c r="Q126" s="21"/>
    </row>
    <row r="127" spans="2:17" ht="15" customHeight="1">
      <c r="B127" s="24"/>
      <c r="C127" s="37" t="s">
        <v>208</v>
      </c>
      <c r="D127" s="37"/>
      <c r="E127" s="9"/>
      <c r="F127" s="9"/>
      <c r="G127" s="9"/>
      <c r="H127" s="43">
        <f>IF('Infomodule durchgeführt'!G12="","",'Infomodule durchgeführt'!G12)</f>
        <v>0</v>
      </c>
      <c r="I127" s="9"/>
      <c r="J127" s="9"/>
      <c r="L127" s="43">
        <f>IF('Infomodule durchgeführt'!J12="","",'Infomodule durchgeführt'!J12)</f>
        <v>0</v>
      </c>
      <c r="M127" s="9"/>
      <c r="P127" s="116">
        <f>IF('Infomodule durchgeführt'!L12="","",'Infomodule durchgeführt'!L12)</f>
        <v>0</v>
      </c>
      <c r="Q127" s="21"/>
    </row>
    <row r="128" spans="2:17" ht="7.5" customHeight="1">
      <c r="B128" s="24"/>
      <c r="D128" s="37"/>
      <c r="E128" s="9"/>
      <c r="F128" s="9"/>
      <c r="G128" s="9"/>
      <c r="I128" s="9"/>
      <c r="J128" s="9"/>
      <c r="M128" s="9"/>
      <c r="Q128" s="21"/>
    </row>
    <row r="129" spans="2:17" ht="15" customHeight="1">
      <c r="B129" s="24"/>
      <c r="C129" s="37" t="s">
        <v>307</v>
      </c>
      <c r="D129" s="37"/>
      <c r="E129" s="9"/>
      <c r="F129" s="9"/>
      <c r="G129" s="9"/>
      <c r="H129" s="43">
        <f>IF('Infomodule durchgeführt'!G13="","",'Infomodule durchgeführt'!G13)</f>
        <v>0</v>
      </c>
      <c r="I129" s="9"/>
      <c r="J129" s="9"/>
      <c r="L129" s="43">
        <f>IF('Infomodule durchgeführt'!J13="","",'Infomodule durchgeführt'!J13)</f>
        <v>0</v>
      </c>
      <c r="M129" s="9"/>
      <c r="P129" s="116">
        <f>IF('Infomodule durchgeführt'!L13="","",'Infomodule durchgeführt'!L13)</f>
        <v>0</v>
      </c>
      <c r="Q129" s="21"/>
    </row>
    <row r="130" spans="2:17" ht="7.5" customHeight="1">
      <c r="B130" s="24"/>
      <c r="D130" s="37"/>
      <c r="E130" s="9"/>
      <c r="F130" s="9"/>
      <c r="G130" s="9"/>
      <c r="I130" s="9"/>
      <c r="J130" s="9"/>
      <c r="M130" s="9"/>
      <c r="Q130" s="21"/>
    </row>
    <row r="131" spans="2:17" ht="15" customHeight="1">
      <c r="B131" s="24"/>
      <c r="C131" s="37" t="s">
        <v>308</v>
      </c>
      <c r="D131" s="37"/>
      <c r="E131" s="9"/>
      <c r="F131" s="9"/>
      <c r="G131" s="9"/>
      <c r="H131" s="43">
        <f>IF('Infomodule durchgeführt'!G14="","",'Infomodule durchgeführt'!G14)</f>
      </c>
      <c r="I131" s="9"/>
      <c r="J131" s="9"/>
      <c r="L131" s="43">
        <f>IF('Infomodule durchgeführt'!J14="","",'Infomodule durchgeführt'!J14)</f>
      </c>
      <c r="M131" s="9"/>
      <c r="P131" s="116">
        <f>IF('Infomodule durchgeführt'!L14="","",'Infomodule durchgeführt'!L14)</f>
      </c>
      <c r="Q131" s="21"/>
    </row>
    <row r="132" spans="2:17" ht="7.5" customHeight="1">
      <c r="B132" s="24"/>
      <c r="D132" s="37"/>
      <c r="E132" s="9"/>
      <c r="F132" s="9"/>
      <c r="G132" s="9"/>
      <c r="I132" s="9"/>
      <c r="J132" s="9"/>
      <c r="M132" s="9"/>
      <c r="Q132" s="21"/>
    </row>
    <row r="133" spans="2:17" ht="15" customHeight="1">
      <c r="B133" s="24"/>
      <c r="C133" s="37" t="s">
        <v>309</v>
      </c>
      <c r="D133" s="37"/>
      <c r="E133" s="9"/>
      <c r="F133" s="9"/>
      <c r="G133" s="9"/>
      <c r="H133" s="43">
        <f>IF('Infomodule durchgeführt'!G15="","",'Infomodule durchgeführt'!G15)</f>
      </c>
      <c r="I133" s="9"/>
      <c r="J133" s="9"/>
      <c r="L133" s="61">
        <f>IF('Infomodule durchgeführt'!J15="","",'Infomodule durchgeführt'!J15)</f>
      </c>
      <c r="M133" s="9"/>
      <c r="P133" s="117">
        <f>IF('Infomodule durchgeführt'!L15="","",'Infomodule durchgeführt'!L15)</f>
      </c>
      <c r="Q133" s="21"/>
    </row>
    <row r="134" spans="2:17" ht="7.5" customHeight="1">
      <c r="B134" s="24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21"/>
    </row>
    <row r="135" spans="2:17" ht="15" customHeight="1">
      <c r="B135" s="24"/>
      <c r="C135" s="37" t="s">
        <v>310</v>
      </c>
      <c r="D135" s="37"/>
      <c r="E135" s="9"/>
      <c r="F135" s="9"/>
      <c r="G135" s="9"/>
      <c r="H135" s="41">
        <f>IF(SUM(H127,H129)&gt;0,100*H129/H127,"")</f>
      </c>
      <c r="I135" s="9" t="s">
        <v>7</v>
      </c>
      <c r="J135" s="9"/>
      <c r="L135" s="41">
        <f>IF(SUM(L127,L129)&gt;0,100*L129/L127,"")</f>
      </c>
      <c r="M135" s="9" t="s">
        <v>7</v>
      </c>
      <c r="P135" s="41">
        <f>IF(SUM(P127,P129)&gt;0,100*P129/P127,"")</f>
      </c>
      <c r="Q135" s="32" t="s">
        <v>7</v>
      </c>
    </row>
    <row r="136" spans="2:17" s="6" customFormat="1" ht="7.5" customHeight="1">
      <c r="B136" s="23"/>
      <c r="Q136" s="21"/>
    </row>
    <row r="137" spans="2:18" s="6" customFormat="1" ht="15" customHeight="1">
      <c r="B137" s="29"/>
      <c r="C137" s="122" t="s">
        <v>182</v>
      </c>
      <c r="I137" s="13"/>
      <c r="J137" s="16"/>
      <c r="K137" s="68"/>
      <c r="L137" s="38" t="s">
        <v>3</v>
      </c>
      <c r="M137" s="68"/>
      <c r="N137" s="38" t="s">
        <v>173</v>
      </c>
      <c r="O137" s="16"/>
      <c r="P137" s="16"/>
      <c r="Q137" s="21"/>
      <c r="R137" s="118" t="str">
        <f>IF(COUNTIF(K137:M137,"x")=2,"Entweder oder!",IF(COUNTIF(K137:M137,"x")=0,"Bitte Ankreuzen!",IF(M137="x",IF(C139="","Kommentar fehlt!",""),"")))</f>
        <v>Bitte Ankreuzen!</v>
      </c>
    </row>
    <row r="138" spans="2:17" s="6" customFormat="1" ht="3.75" customHeight="1">
      <c r="B138" s="23"/>
      <c r="Q138" s="21"/>
    </row>
    <row r="139" spans="2:17" ht="67.5" customHeight="1">
      <c r="B139" s="23"/>
      <c r="C139" s="267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9"/>
      <c r="Q139" s="21"/>
    </row>
    <row r="140" spans="2:17" ht="7.5" customHeight="1">
      <c r="B140" s="25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7"/>
    </row>
    <row r="141" spans="2:4" ht="7.5" customHeight="1">
      <c r="B141" s="6"/>
      <c r="D141" s="6"/>
    </row>
    <row r="142" spans="2:17" ht="30" customHeight="1">
      <c r="B142" s="35"/>
      <c r="C142" s="257" t="s">
        <v>305</v>
      </c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80"/>
      <c r="P142" s="280"/>
      <c r="Q142" s="20"/>
    </row>
    <row r="143" spans="2:17" ht="15" customHeight="1">
      <c r="B143" s="23"/>
      <c r="C143" s="41">
        <f>IF(Projektgesuch!C109="","",Projektgesuch!C109)</f>
      </c>
      <c r="D143" s="63">
        <f>IF(Projektgesuch!D109="","",Projektgesuch!D109)</f>
      </c>
      <c r="E143" s="64"/>
      <c r="F143" s="64"/>
      <c r="G143" s="64"/>
      <c r="H143" s="67"/>
      <c r="I143" s="41">
        <f>IF(Projektgesuch!I109="","",Projektgesuch!I109)</f>
      </c>
      <c r="J143" s="63">
        <f>IF(Projektgesuch!J109="","",Projektgesuch!J109)</f>
      </c>
      <c r="K143" s="64"/>
      <c r="L143" s="64"/>
      <c r="M143" s="64"/>
      <c r="N143" s="64"/>
      <c r="O143" s="64"/>
      <c r="P143" s="67"/>
      <c r="Q143" s="21"/>
    </row>
    <row r="144" spans="2:17" ht="7.5" customHeight="1">
      <c r="B144" s="24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21"/>
    </row>
    <row r="145" spans="2:17" ht="15" customHeight="1">
      <c r="B145" s="23"/>
      <c r="C145" s="41">
        <f>IF(Projektgesuch!C111="","",Projektgesuch!C111)</f>
      </c>
      <c r="D145" s="63">
        <f>IF(Projektgesuch!D111="","",Projektgesuch!D111)</f>
      </c>
      <c r="E145" s="65"/>
      <c r="F145" s="65"/>
      <c r="G145" s="65"/>
      <c r="H145" s="66"/>
      <c r="I145" s="41">
        <f>IF(Projektgesuch!I111="","",Projektgesuch!I111)</f>
      </c>
      <c r="J145" s="63">
        <f>IF(Projektgesuch!J111="","",Projektgesuch!J111)</f>
      </c>
      <c r="K145" s="65"/>
      <c r="L145" s="65"/>
      <c r="M145" s="65"/>
      <c r="N145" s="65"/>
      <c r="O145" s="65"/>
      <c r="P145" s="66"/>
      <c r="Q145" s="21"/>
    </row>
    <row r="146" spans="2:17" ht="7.5" customHeight="1">
      <c r="B146" s="24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21"/>
    </row>
    <row r="147" spans="2:17" ht="15" customHeight="1">
      <c r="B147" s="23"/>
      <c r="C147" s="41">
        <f>IF(Projektgesuch!C113="","",Projektgesuch!C113)</f>
      </c>
      <c r="D147" s="63">
        <f>IF(Projektgesuch!D113="","",Projektgesuch!D113)</f>
      </c>
      <c r="E147" s="65"/>
      <c r="F147" s="65"/>
      <c r="G147" s="65"/>
      <c r="H147" s="66"/>
      <c r="I147" s="41">
        <f>IF(Projektgesuch!I113="","",Projektgesuch!I113)</f>
      </c>
      <c r="J147" s="63">
        <f>IF(Projektgesuch!J113="","",Projektgesuch!J113)</f>
      </c>
      <c r="K147" s="65"/>
      <c r="L147" s="65"/>
      <c r="M147" s="65"/>
      <c r="N147" s="65"/>
      <c r="O147" s="65"/>
      <c r="P147" s="66"/>
      <c r="Q147" s="21"/>
    </row>
    <row r="148" spans="2:17" ht="7.5" customHeight="1">
      <c r="B148" s="24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21"/>
    </row>
    <row r="149" spans="2:17" ht="15" customHeight="1">
      <c r="B149" s="23"/>
      <c r="C149" s="41">
        <f>IF(Projektgesuch!C115="","",Projektgesuch!C115)</f>
      </c>
      <c r="D149" s="63">
        <f>IF(Projektgesuch!D115="","",Projektgesuch!D115)</f>
      </c>
      <c r="E149" s="65"/>
      <c r="F149" s="65"/>
      <c r="G149" s="65"/>
      <c r="H149" s="66"/>
      <c r="I149" s="41">
        <f>IF(Projektgesuch!I115="","",Projektgesuch!I115)</f>
      </c>
      <c r="J149" s="63">
        <f>IF(Projektgesuch!J115="","",Projektgesuch!J115)</f>
      </c>
      <c r="K149" s="65"/>
      <c r="L149" s="65"/>
      <c r="M149" s="65"/>
      <c r="N149" s="65"/>
      <c r="O149" s="65"/>
      <c r="P149" s="66"/>
      <c r="Q149" s="21"/>
    </row>
    <row r="150" spans="2:17" ht="7.5" customHeight="1">
      <c r="B150" s="24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21"/>
    </row>
    <row r="151" spans="2:17" ht="15" customHeight="1">
      <c r="B151" s="23"/>
      <c r="C151" s="41">
        <f>IF(Projektgesuch!C117="","",Projektgesuch!C117)</f>
      </c>
      <c r="D151" s="63">
        <f>IF(Projektgesuch!D117="","",Projektgesuch!D117)</f>
      </c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21"/>
    </row>
    <row r="152" spans="2:17" ht="7.5" customHeight="1">
      <c r="B152" s="2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21"/>
    </row>
    <row r="153" spans="2:17" ht="15" customHeight="1">
      <c r="B153" s="23"/>
      <c r="C153" s="41">
        <f>IF(Projektgesuch!C119="","",Projektgesuch!C119)</f>
      </c>
      <c r="D153" s="63">
        <f>IF(Projektgesuch!D119="","",Projektgesuch!D119)</f>
      </c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21"/>
    </row>
    <row r="154" spans="2:17" ht="7.5" customHeight="1">
      <c r="B154" s="24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21"/>
    </row>
    <row r="155" spans="2:17" ht="15" customHeight="1">
      <c r="B155" s="23"/>
      <c r="C155" s="41">
        <f>IF(Projektgesuch!C121="","",Projektgesuch!C121)</f>
      </c>
      <c r="D155" s="63">
        <f>IF(Projektgesuch!D121="","",Projektgesuch!D121)</f>
      </c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21"/>
    </row>
    <row r="156" spans="2:17" ht="7.5" customHeight="1">
      <c r="B156" s="24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21"/>
    </row>
    <row r="157" spans="2:17" ht="15" customHeight="1">
      <c r="B157" s="23"/>
      <c r="C157" s="41">
        <f>IF(Projektgesuch!C123="","",Projektgesuch!C123)</f>
      </c>
      <c r="D157" s="36" t="s">
        <v>11</v>
      </c>
      <c r="E157" s="63">
        <f>IF(Projektgesuch!E123="","",Projektgesuch!E123)</f>
      </c>
      <c r="F157" s="65">
        <f>IF(Projektgesuch!F123="","",Projektgesuch!F123)</f>
      </c>
      <c r="G157" s="65">
        <f>IF(Projektgesuch!G123="","",Projektgesuch!G123)</f>
      </c>
      <c r="H157" s="65">
        <f>IF(Projektgesuch!H123="","",Projektgesuch!H123)</f>
      </c>
      <c r="I157" s="65">
        <f>IF(Projektgesuch!I123="","",Projektgesuch!I123)</f>
      </c>
      <c r="J157" s="65">
        <f>IF(Projektgesuch!J123="","",Projektgesuch!J123)</f>
      </c>
      <c r="K157" s="65">
        <f>IF(Projektgesuch!K123="","",Projektgesuch!K123)</f>
      </c>
      <c r="L157" s="65">
        <f>IF(Projektgesuch!L123="","",Projektgesuch!L123)</f>
      </c>
      <c r="M157" s="65">
        <f>IF(Projektgesuch!M123="","",Projektgesuch!M123)</f>
      </c>
      <c r="N157" s="65">
        <f>IF(Projektgesuch!N123="","",Projektgesuch!N123)</f>
      </c>
      <c r="O157" s="65">
        <f>IF(Projektgesuch!O123="","",Projektgesuch!O123)</f>
      </c>
      <c r="P157" s="65">
        <f>IF(Projektgesuch!P123="","",Projektgesuch!P123)</f>
      </c>
      <c r="Q157" s="21"/>
    </row>
    <row r="158" spans="2:17" ht="7.5" customHeight="1">
      <c r="B158" s="24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21"/>
    </row>
    <row r="159" spans="2:17" ht="15" customHeight="1">
      <c r="B159" s="23"/>
      <c r="C159" s="41">
        <f>IF(Projektgesuch!C125="","",Projektgesuch!C125)</f>
      </c>
      <c r="D159" s="36" t="s">
        <v>11</v>
      </c>
      <c r="E159" s="63">
        <f>IF(Projektgesuch!E125="","",Projektgesuch!E125)</f>
      </c>
      <c r="F159" s="65">
        <f>IF(Projektgesuch!F125="","",Projektgesuch!F125)</f>
      </c>
      <c r="G159" s="65">
        <f>IF(Projektgesuch!G125="","",Projektgesuch!G125)</f>
      </c>
      <c r="H159" s="65">
        <f>IF(Projektgesuch!H125="","",Projektgesuch!H125)</f>
      </c>
      <c r="I159" s="65">
        <f>IF(Projektgesuch!I125="","",Projektgesuch!I125)</f>
      </c>
      <c r="J159" s="65">
        <f>IF(Projektgesuch!J125="","",Projektgesuch!J125)</f>
      </c>
      <c r="K159" s="65">
        <f>IF(Projektgesuch!K125="","",Projektgesuch!K125)</f>
      </c>
      <c r="L159" s="65">
        <f>IF(Projektgesuch!L125="","",Projektgesuch!L125)</f>
      </c>
      <c r="M159" s="65">
        <f>IF(Projektgesuch!M125="","",Projektgesuch!M125)</f>
      </c>
      <c r="N159" s="65">
        <f>IF(Projektgesuch!N125="","",Projektgesuch!N125)</f>
      </c>
      <c r="O159" s="65">
        <f>IF(Projektgesuch!O125="","",Projektgesuch!O125)</f>
      </c>
      <c r="P159" s="65">
        <f>IF(Projektgesuch!P125="","",Projektgesuch!P125)</f>
      </c>
      <c r="Q159" s="21"/>
    </row>
    <row r="160" spans="2:17" ht="7.5" customHeight="1">
      <c r="B160" s="24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21"/>
    </row>
    <row r="161" spans="2:17" ht="15" customHeight="1">
      <c r="B161" s="23"/>
      <c r="C161" s="41">
        <f>IF(Projektgesuch!C127="","",Projektgesuch!C127)</f>
      </c>
      <c r="D161" s="36" t="s">
        <v>11</v>
      </c>
      <c r="E161" s="63">
        <f>IF(Projektgesuch!E127="","",Projektgesuch!E127)</f>
      </c>
      <c r="F161" s="65">
        <f>IF(Projektgesuch!F127="","",Projektgesuch!F127)</f>
      </c>
      <c r="G161" s="65">
        <f>IF(Projektgesuch!G127="","",Projektgesuch!G127)</f>
      </c>
      <c r="H161" s="65">
        <f>IF(Projektgesuch!H127="","",Projektgesuch!H127)</f>
      </c>
      <c r="I161" s="65">
        <f>IF(Projektgesuch!I127="","",Projektgesuch!I127)</f>
      </c>
      <c r="J161" s="65">
        <f>IF(Projektgesuch!J127="","",Projektgesuch!J127)</f>
      </c>
      <c r="K161" s="65">
        <f>IF(Projektgesuch!K127="","",Projektgesuch!K127)</f>
      </c>
      <c r="L161" s="65">
        <f>IF(Projektgesuch!L127="","",Projektgesuch!L127)</f>
      </c>
      <c r="M161" s="65">
        <f>IF(Projektgesuch!M127="","",Projektgesuch!M127)</f>
      </c>
      <c r="N161" s="65">
        <f>IF(Projektgesuch!N127="","",Projektgesuch!N127)</f>
      </c>
      <c r="O161" s="65">
        <f>IF(Projektgesuch!O127="","",Projektgesuch!O127)</f>
      </c>
      <c r="P161" s="65">
        <f>IF(Projektgesuch!P127="","",Projektgesuch!P127)</f>
      </c>
      <c r="Q161" s="21"/>
    </row>
    <row r="162" spans="2:17" s="6" customFormat="1" ht="15" customHeight="1">
      <c r="B162" s="23"/>
      <c r="Q162" s="21"/>
    </row>
    <row r="163" spans="2:18" s="6" customFormat="1" ht="15" customHeight="1">
      <c r="B163" s="29"/>
      <c r="C163" s="122" t="s">
        <v>187</v>
      </c>
      <c r="I163" s="13"/>
      <c r="J163" s="16"/>
      <c r="K163" s="68"/>
      <c r="L163" s="38" t="s">
        <v>3</v>
      </c>
      <c r="M163" s="68"/>
      <c r="N163" s="38" t="s">
        <v>186</v>
      </c>
      <c r="O163" s="68"/>
      <c r="P163" s="38" t="s">
        <v>2</v>
      </c>
      <c r="Q163" s="21"/>
      <c r="R163" s="118" t="str">
        <f>IF(COUNTIF(K163:O163,"x")&gt;1,"Nur eine Antwort!",IF(COUNTIF(K163:O163,"x")=0,"Bitte Ankreuzen!",IF(C165="","Kommentar fehlt!","")))</f>
        <v>Bitte Ankreuzen!</v>
      </c>
    </row>
    <row r="164" spans="2:17" s="6" customFormat="1" ht="3.75" customHeight="1">
      <c r="B164" s="23"/>
      <c r="Q164" s="21"/>
    </row>
    <row r="165" spans="2:17" ht="75" customHeight="1">
      <c r="B165" s="23"/>
      <c r="C165" s="267"/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9"/>
      <c r="Q165" s="21"/>
    </row>
    <row r="166" spans="2:17" ht="7.5" customHeight="1"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7"/>
    </row>
    <row r="167" spans="2:17" ht="7.5" customHeight="1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2:17" s="6" customFormat="1" ht="35.25" customHeight="1">
      <c r="B168" s="35"/>
      <c r="C168" s="18" t="s">
        <v>306</v>
      </c>
      <c r="D168" s="19"/>
      <c r="E168" s="19"/>
      <c r="F168" s="19"/>
      <c r="G168" s="19"/>
      <c r="H168" s="19"/>
      <c r="I168" s="33"/>
      <c r="J168" s="277" t="s">
        <v>188</v>
      </c>
      <c r="K168" s="278"/>
      <c r="L168" s="278"/>
      <c r="M168" s="278"/>
      <c r="N168" s="278"/>
      <c r="O168" s="278"/>
      <c r="P168" s="278"/>
      <c r="Q168" s="20"/>
    </row>
    <row r="169" spans="2:17" ht="75" customHeight="1">
      <c r="B169" s="23"/>
      <c r="C169" s="317">
        <f>IF(Projektgesuch!C131="","",Projektgesuch!C131)</f>
      </c>
      <c r="D169" s="318">
        <f>IF(Projektgesuch!D131="","",Projektgesuch!D131)</f>
      </c>
      <c r="E169" s="318">
        <f>IF(Projektgesuch!E131="","",Projektgesuch!E131)</f>
      </c>
      <c r="F169" s="318">
        <f>IF(Projektgesuch!F131="","",Projektgesuch!F131)</f>
      </c>
      <c r="G169" s="318">
        <f>IF(Projektgesuch!G131="","",Projektgesuch!G131)</f>
      </c>
      <c r="H169" s="318">
        <f>IF(Projektgesuch!H131="","",Projektgesuch!H131)</f>
      </c>
      <c r="I169" s="318">
        <f>IF(Projektgesuch!I131="","",Projektgesuch!I131)</f>
      </c>
      <c r="J169" s="318">
        <f>IF(Projektgesuch!J131="","",Projektgesuch!J131)</f>
      </c>
      <c r="K169" s="318">
        <f>IF(Projektgesuch!K131="","",Projektgesuch!K131)</f>
      </c>
      <c r="L169" s="318">
        <f>IF(Projektgesuch!L131="","",Projektgesuch!L131)</f>
      </c>
      <c r="M169" s="318">
        <f>IF(Projektgesuch!M131="","",Projektgesuch!M131)</f>
      </c>
      <c r="N169" s="318">
        <f>IF(Projektgesuch!N131="","",Projektgesuch!N131)</f>
      </c>
      <c r="O169" s="318">
        <f>IF(Projektgesuch!O131="","",Projektgesuch!O131)</f>
      </c>
      <c r="P169" s="319">
        <f>IF(Projektgesuch!P131="","",Projektgesuch!P131)</f>
      </c>
      <c r="Q169" s="21"/>
    </row>
    <row r="170" spans="2:17" s="6" customFormat="1" ht="7.5" customHeight="1">
      <c r="B170" s="23"/>
      <c r="Q170" s="21"/>
    </row>
    <row r="171" spans="2:18" s="6" customFormat="1" ht="15" customHeight="1">
      <c r="B171" s="29"/>
      <c r="C171" s="122" t="s">
        <v>178</v>
      </c>
      <c r="I171" s="13"/>
      <c r="J171" s="16"/>
      <c r="K171" s="68"/>
      <c r="L171" s="38" t="s">
        <v>3</v>
      </c>
      <c r="M171" s="68"/>
      <c r="N171" s="38" t="s">
        <v>173</v>
      </c>
      <c r="O171" s="16"/>
      <c r="P171" s="16"/>
      <c r="Q171" s="21"/>
      <c r="R171" s="118" t="str">
        <f>IF(COUNTIF(K171:M171,"x")=2,"Entweder oder!",IF(COUNTIF(K171:M171,"x")=0,"Bitte Ankreuzen!",IF(M171="x",IF(C173="","Kommentar fehlt!",""),"")))</f>
        <v>Bitte Ankreuzen!</v>
      </c>
    </row>
    <row r="172" spans="2:17" s="6" customFormat="1" ht="3.75" customHeight="1">
      <c r="B172" s="23"/>
      <c r="Q172" s="21"/>
    </row>
    <row r="173" spans="2:17" ht="67.5" customHeight="1">
      <c r="B173" s="23"/>
      <c r="C173" s="267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9"/>
      <c r="Q173" s="21"/>
    </row>
    <row r="174" spans="2:17" ht="7.5" customHeight="1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7"/>
    </row>
    <row r="175" spans="1:16" ht="7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2:17" ht="15" customHeight="1">
      <c r="B176" s="30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20"/>
    </row>
    <row r="177" spans="2:17" ht="22.5" customHeight="1">
      <c r="B177" s="23"/>
      <c r="C177" s="281" t="str">
        <f>CONCATENATE(G24," ",M24)</f>
        <v> </v>
      </c>
      <c r="D177" s="282"/>
      <c r="E177" s="6"/>
      <c r="F177" s="281">
        <f>IF(K28="","",K28)</f>
      </c>
      <c r="G177" s="283"/>
      <c r="H177" s="284"/>
      <c r="I177" s="69"/>
      <c r="J177" s="285"/>
      <c r="K177" s="244"/>
      <c r="L177" s="69"/>
      <c r="M177" s="6"/>
      <c r="N177" s="6"/>
      <c r="O177" s="6"/>
      <c r="P177" s="6"/>
      <c r="Q177" s="21"/>
    </row>
    <row r="178" spans="2:17" ht="22.5" customHeight="1">
      <c r="B178" s="23"/>
      <c r="C178" s="8" t="s">
        <v>5</v>
      </c>
      <c r="E178" s="6"/>
      <c r="F178" s="8" t="s">
        <v>80</v>
      </c>
      <c r="G178" s="6"/>
      <c r="I178" s="6"/>
      <c r="J178" s="8" t="s">
        <v>132</v>
      </c>
      <c r="K178" s="6"/>
      <c r="M178" s="6" t="s">
        <v>1</v>
      </c>
      <c r="O178" s="6"/>
      <c r="P178" s="6"/>
      <c r="Q178" s="21"/>
    </row>
    <row r="179" spans="2:17" ht="15" customHeight="1">
      <c r="B179" s="25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7"/>
    </row>
  </sheetData>
  <sheetProtection password="CF59" sheet="1"/>
  <mergeCells count="85">
    <mergeCell ref="C74:P74"/>
    <mergeCell ref="C101:P101"/>
    <mergeCell ref="C50:P50"/>
    <mergeCell ref="E84:P84"/>
    <mergeCell ref="E86:P86"/>
    <mergeCell ref="C92:P92"/>
    <mergeCell ref="J168:P168"/>
    <mergeCell ref="C169:P169"/>
    <mergeCell ref="C177:D177"/>
    <mergeCell ref="F177:H177"/>
    <mergeCell ref="J177:K177"/>
    <mergeCell ref="C165:P165"/>
    <mergeCell ref="C173:P173"/>
    <mergeCell ref="E111:P111"/>
    <mergeCell ref="E113:P113"/>
    <mergeCell ref="E115:P115"/>
    <mergeCell ref="C142:P142"/>
    <mergeCell ref="C119:P119"/>
    <mergeCell ref="E88:P88"/>
    <mergeCell ref="C97:P97"/>
    <mergeCell ref="C104:P104"/>
    <mergeCell ref="C139:P139"/>
    <mergeCell ref="C122:P122"/>
    <mergeCell ref="C44:P44"/>
    <mergeCell ref="C46:P46"/>
    <mergeCell ref="C53:P53"/>
    <mergeCell ref="C68:D70"/>
    <mergeCell ref="I68:P68"/>
    <mergeCell ref="I70:P70"/>
    <mergeCell ref="E40:P40"/>
    <mergeCell ref="E41:F41"/>
    <mergeCell ref="G41:J41"/>
    <mergeCell ref="E37:F37"/>
    <mergeCell ref="G37:J37"/>
    <mergeCell ref="K37:L37"/>
    <mergeCell ref="M37:P37"/>
    <mergeCell ref="E38:P38"/>
    <mergeCell ref="E39:F39"/>
    <mergeCell ref="G39:J39"/>
    <mergeCell ref="K39:L39"/>
    <mergeCell ref="M39:P39"/>
    <mergeCell ref="E32:F32"/>
    <mergeCell ref="G32:J32"/>
    <mergeCell ref="K32:L32"/>
    <mergeCell ref="M32:P32"/>
    <mergeCell ref="E34:P34"/>
    <mergeCell ref="C35:D36"/>
    <mergeCell ref="I35:P35"/>
    <mergeCell ref="E36:P36"/>
    <mergeCell ref="E29:P29"/>
    <mergeCell ref="E30:F30"/>
    <mergeCell ref="G30:J30"/>
    <mergeCell ref="K30:L30"/>
    <mergeCell ref="M30:P30"/>
    <mergeCell ref="E31:P31"/>
    <mergeCell ref="E25:P25"/>
    <mergeCell ref="E26:H26"/>
    <mergeCell ref="I26:P26"/>
    <mergeCell ref="E27:P27"/>
    <mergeCell ref="E28:F28"/>
    <mergeCell ref="G28:H28"/>
    <mergeCell ref="I28:J28"/>
    <mergeCell ref="K28:P28"/>
    <mergeCell ref="E21:P21"/>
    <mergeCell ref="I22:P22"/>
    <mergeCell ref="M24:P24"/>
    <mergeCell ref="G24:J24"/>
    <mergeCell ref="E24:F24"/>
    <mergeCell ref="E23:P23"/>
    <mergeCell ref="N2:P2"/>
    <mergeCell ref="C7:P7"/>
    <mergeCell ref="C8:P8"/>
    <mergeCell ref="C10:E10"/>
    <mergeCell ref="F10:P10"/>
    <mergeCell ref="C12:J12"/>
    <mergeCell ref="C18:P18"/>
    <mergeCell ref="E19:P19"/>
    <mergeCell ref="K24:L24"/>
    <mergeCell ref="C20:D22"/>
    <mergeCell ref="C11:E11"/>
    <mergeCell ref="F11:P11"/>
    <mergeCell ref="I15:L15"/>
    <mergeCell ref="M15:N15"/>
    <mergeCell ref="E20:H20"/>
    <mergeCell ref="I20:P20"/>
  </mergeCells>
  <conditionalFormatting sqref="F30 F39:F40">
    <cfRule type="expression" priority="183" dxfId="2" stopIfTrue="1">
      <formula>I21="x"</formula>
    </cfRule>
  </conditionalFormatting>
  <conditionalFormatting sqref="H19 E19:F19 M164:M165 N162:N165 M162">
    <cfRule type="expression" priority="182" dxfId="2" stopIfTrue="1">
      <formula>D19="x"</formula>
    </cfRule>
  </conditionalFormatting>
  <conditionalFormatting sqref="E19 H19">
    <cfRule type="expression" priority="181" dxfId="2" stopIfTrue="1">
      <formula>H19="x"</formula>
    </cfRule>
  </conditionalFormatting>
  <conditionalFormatting sqref="P162 P164:P165 N162:N165 L162:M162 L164:M165">
    <cfRule type="expression" priority="177" dxfId="2" stopIfTrue="1">
      <formula>J162="x"</formula>
    </cfRule>
  </conditionalFormatting>
  <conditionalFormatting sqref="H22 F35 H35 J82 F80 D82">
    <cfRule type="expression" priority="165" dxfId="0" stopIfTrue="1">
      <formula>C22="x"</formula>
    </cfRule>
  </conditionalFormatting>
  <conditionalFormatting sqref="F54:H54">
    <cfRule type="expression" priority="164" dxfId="0" stopIfTrue="1">
      <formula>E54="x"</formula>
    </cfRule>
  </conditionalFormatting>
  <conditionalFormatting sqref="F56:H56">
    <cfRule type="expression" priority="163" dxfId="0" stopIfTrue="1">
      <formula>E56="x"</formula>
    </cfRule>
  </conditionalFormatting>
  <conditionalFormatting sqref="F58:H58">
    <cfRule type="expression" priority="162" dxfId="0" stopIfTrue="1">
      <formula>E58="x"</formula>
    </cfRule>
  </conditionalFormatting>
  <conditionalFormatting sqref="F60:H60">
    <cfRule type="expression" priority="161" dxfId="0" stopIfTrue="1">
      <formula>E60="x"</formula>
    </cfRule>
  </conditionalFormatting>
  <conditionalFormatting sqref="F62:H62">
    <cfRule type="expression" priority="160" dxfId="0" stopIfTrue="1">
      <formula>E62="x"</formula>
    </cfRule>
  </conditionalFormatting>
  <conditionalFormatting sqref="F64:H64">
    <cfRule type="expression" priority="159" dxfId="0" stopIfTrue="1">
      <formula>E64="x"</formula>
    </cfRule>
  </conditionalFormatting>
  <conditionalFormatting sqref="J54:L54">
    <cfRule type="expression" priority="158" dxfId="0" stopIfTrue="1">
      <formula>I54="x"</formula>
    </cfRule>
  </conditionalFormatting>
  <conditionalFormatting sqref="J56:L56">
    <cfRule type="expression" priority="157" dxfId="0" stopIfTrue="1">
      <formula>I56="x"</formula>
    </cfRule>
  </conditionalFormatting>
  <conditionalFormatting sqref="J58:L58">
    <cfRule type="expression" priority="156" dxfId="0" stopIfTrue="1">
      <formula>I58="x"</formula>
    </cfRule>
  </conditionalFormatting>
  <conditionalFormatting sqref="J60:L60">
    <cfRule type="expression" priority="155" dxfId="0" stopIfTrue="1">
      <formula>I60="x"</formula>
    </cfRule>
  </conditionalFormatting>
  <conditionalFormatting sqref="J62:L62">
    <cfRule type="expression" priority="154" dxfId="0" stopIfTrue="1">
      <formula>I62="x"</formula>
    </cfRule>
  </conditionalFormatting>
  <conditionalFormatting sqref="J64:L64">
    <cfRule type="expression" priority="153" dxfId="0" stopIfTrue="1">
      <formula>I64="x"</formula>
    </cfRule>
  </conditionalFormatting>
  <conditionalFormatting sqref="N62:P62">
    <cfRule type="expression" priority="152" dxfId="0" stopIfTrue="1">
      <formula>M62="x"</formula>
    </cfRule>
  </conditionalFormatting>
  <conditionalFormatting sqref="N64:P64">
    <cfRule type="expression" priority="151" dxfId="0" stopIfTrue="1">
      <formula>M64="x"</formula>
    </cfRule>
  </conditionalFormatting>
  <conditionalFormatting sqref="D80">
    <cfRule type="expression" priority="150" dxfId="0" stopIfTrue="1">
      <formula>C80="x"</formula>
    </cfRule>
  </conditionalFormatting>
  <conditionalFormatting sqref="J80">
    <cfRule type="expression" priority="149" dxfId="0" stopIfTrue="1">
      <formula>I80="x"</formula>
    </cfRule>
  </conditionalFormatting>
  <conditionalFormatting sqref="D84">
    <cfRule type="expression" priority="148" dxfId="0" stopIfTrue="1">
      <formula>C84="x"</formula>
    </cfRule>
  </conditionalFormatting>
  <conditionalFormatting sqref="D86">
    <cfRule type="expression" priority="147" dxfId="0" stopIfTrue="1">
      <formula>C86="x"</formula>
    </cfRule>
  </conditionalFormatting>
  <conditionalFormatting sqref="D88 D90:D92">
    <cfRule type="expression" priority="146" dxfId="0" stopIfTrue="1">
      <formula>C88="x"</formula>
    </cfRule>
  </conditionalFormatting>
  <conditionalFormatting sqref="F82:H82">
    <cfRule type="expression" priority="145" dxfId="0" stopIfTrue="1">
      <formula>E82="x"</formula>
    </cfRule>
  </conditionalFormatting>
  <conditionalFormatting sqref="D105:H105">
    <cfRule type="expression" priority="144" dxfId="0" stopIfTrue="1">
      <formula>C105="x"</formula>
    </cfRule>
  </conditionalFormatting>
  <conditionalFormatting sqref="D107:H107">
    <cfRule type="expression" priority="143" dxfId="0" stopIfTrue="1">
      <formula>C107="x"</formula>
    </cfRule>
  </conditionalFormatting>
  <conditionalFormatting sqref="D109:H109">
    <cfRule type="expression" priority="142" dxfId="0" stopIfTrue="1">
      <formula>C109="x"</formula>
    </cfRule>
  </conditionalFormatting>
  <conditionalFormatting sqref="D111">
    <cfRule type="expression" priority="141" dxfId="0" stopIfTrue="1">
      <formula>C111="x"</formula>
    </cfRule>
  </conditionalFormatting>
  <conditionalFormatting sqref="D113">
    <cfRule type="expression" priority="140" dxfId="0" stopIfTrue="1">
      <formula>C113="x"</formula>
    </cfRule>
  </conditionalFormatting>
  <conditionalFormatting sqref="D115:D119">
    <cfRule type="expression" priority="139" dxfId="0" stopIfTrue="1">
      <formula>C115="x"</formula>
    </cfRule>
  </conditionalFormatting>
  <conditionalFormatting sqref="J105:P105">
    <cfRule type="expression" priority="138" dxfId="0" stopIfTrue="1">
      <formula>I105="x"</formula>
    </cfRule>
  </conditionalFormatting>
  <conditionalFormatting sqref="J107:P107">
    <cfRule type="expression" priority="137" dxfId="0" stopIfTrue="1">
      <formula>I107="x"</formula>
    </cfRule>
  </conditionalFormatting>
  <conditionalFormatting sqref="J109:P109">
    <cfRule type="expression" priority="136" dxfId="0" stopIfTrue="1">
      <formula>I109="x"</formula>
    </cfRule>
  </conditionalFormatting>
  <conditionalFormatting sqref="D145:H145">
    <cfRule type="expression" priority="135" dxfId="0" stopIfTrue="1">
      <formula>C145="x"</formula>
    </cfRule>
  </conditionalFormatting>
  <conditionalFormatting sqref="D147:H147">
    <cfRule type="expression" priority="134" dxfId="0" stopIfTrue="1">
      <formula>C147="x"</formula>
    </cfRule>
  </conditionalFormatting>
  <conditionalFormatting sqref="D149:H149">
    <cfRule type="expression" priority="133" dxfId="0" stopIfTrue="1">
      <formula>C149="x"</formula>
    </cfRule>
  </conditionalFormatting>
  <conditionalFormatting sqref="J145:P145">
    <cfRule type="expression" priority="132" dxfId="0" stopIfTrue="1">
      <formula>I145="x"</formula>
    </cfRule>
  </conditionalFormatting>
  <conditionalFormatting sqref="J147:P147">
    <cfRule type="expression" priority="131" dxfId="0" stopIfTrue="1">
      <formula>I147="x"</formula>
    </cfRule>
  </conditionalFormatting>
  <conditionalFormatting sqref="J149:P149">
    <cfRule type="expression" priority="130" dxfId="0" stopIfTrue="1">
      <formula>I149="x"</formula>
    </cfRule>
  </conditionalFormatting>
  <conditionalFormatting sqref="D143">
    <cfRule type="expression" priority="129" dxfId="0" stopIfTrue="1">
      <formula>C143="x"</formula>
    </cfRule>
  </conditionalFormatting>
  <conditionalFormatting sqref="J143">
    <cfRule type="expression" priority="128" dxfId="0" stopIfTrue="1">
      <formula>I143="x"</formula>
    </cfRule>
  </conditionalFormatting>
  <conditionalFormatting sqref="J149">
    <cfRule type="expression" priority="127" dxfId="0" stopIfTrue="1">
      <formula>I149="x"</formula>
    </cfRule>
  </conditionalFormatting>
  <conditionalFormatting sqref="D151:P151">
    <cfRule type="expression" priority="126" dxfId="0" stopIfTrue="1">
      <formula>C151="x"</formula>
    </cfRule>
  </conditionalFormatting>
  <conditionalFormatting sqref="D153:P153">
    <cfRule type="expression" priority="125" dxfId="0" stopIfTrue="1">
      <formula>C153="x"</formula>
    </cfRule>
  </conditionalFormatting>
  <conditionalFormatting sqref="D155:P155">
    <cfRule type="expression" priority="124" dxfId="0" stopIfTrue="1">
      <formula>C155="x"</formula>
    </cfRule>
  </conditionalFormatting>
  <conditionalFormatting sqref="D157">
    <cfRule type="expression" priority="123" dxfId="0" stopIfTrue="1">
      <formula>C157="x"</formula>
    </cfRule>
  </conditionalFormatting>
  <conditionalFormatting sqref="D159">
    <cfRule type="expression" priority="122" dxfId="0" stopIfTrue="1">
      <formula>C159="x"</formula>
    </cfRule>
  </conditionalFormatting>
  <conditionalFormatting sqref="D161:D165">
    <cfRule type="expression" priority="121" dxfId="0" stopIfTrue="1">
      <formula>C161="x"</formula>
    </cfRule>
  </conditionalFormatting>
  <conditionalFormatting sqref="J145">
    <cfRule type="expression" priority="120" dxfId="0" stopIfTrue="1">
      <formula>I145="x"</formula>
    </cfRule>
  </conditionalFormatting>
  <conditionalFormatting sqref="J147">
    <cfRule type="expression" priority="119" dxfId="0" stopIfTrue="1">
      <formula>I147="x"</formula>
    </cfRule>
  </conditionalFormatting>
  <conditionalFormatting sqref="J149">
    <cfRule type="expression" priority="118" dxfId="0" stopIfTrue="1">
      <formula>I149="x"</formula>
    </cfRule>
  </conditionalFormatting>
  <conditionalFormatting sqref="D155">
    <cfRule type="expression" priority="117" dxfId="0" stopIfTrue="1">
      <formula>C155="x"</formula>
    </cfRule>
  </conditionalFormatting>
  <conditionalFormatting sqref="F68">
    <cfRule type="expression" priority="116" dxfId="0" stopIfTrue="1">
      <formula>E68="x"</formula>
    </cfRule>
  </conditionalFormatting>
  <conditionalFormatting sqref="F70">
    <cfRule type="expression" priority="115" dxfId="0" stopIfTrue="1">
      <formula>E70="x"</formula>
    </cfRule>
  </conditionalFormatting>
  <conditionalFormatting sqref="J68:K68 N68:O68">
    <cfRule type="expression" priority="114" dxfId="2" stopIfTrue="1">
      <formula>I68="x"</formula>
    </cfRule>
  </conditionalFormatting>
  <conditionalFormatting sqref="L68:O68">
    <cfRule type="expression" priority="113" dxfId="2" stopIfTrue="1">
      <formula>J68="x"</formula>
    </cfRule>
  </conditionalFormatting>
  <conditionalFormatting sqref="J68">
    <cfRule type="expression" priority="112" dxfId="2" stopIfTrue="1">
      <formula>K68="x"</formula>
    </cfRule>
  </conditionalFormatting>
  <conditionalFormatting sqref="M68">
    <cfRule type="expression" priority="111" dxfId="2" stopIfTrue="1">
      <formula>L68="x"</formula>
    </cfRule>
  </conditionalFormatting>
  <conditionalFormatting sqref="I68">
    <cfRule type="expression" priority="110" dxfId="2" stopIfTrue="1">
      <formula>H68="x"</formula>
    </cfRule>
  </conditionalFormatting>
  <conditionalFormatting sqref="J68">
    <cfRule type="expression" priority="109" dxfId="2" stopIfTrue="1">
      <formula>H68="x"</formula>
    </cfRule>
  </conditionalFormatting>
  <conditionalFormatting sqref="K68">
    <cfRule type="expression" priority="108" dxfId="2" stopIfTrue="1">
      <formula>J68="x"</formula>
    </cfRule>
  </conditionalFormatting>
  <conditionalFormatting sqref="N70:O70 J70:K70">
    <cfRule type="expression" priority="107" dxfId="2" stopIfTrue="1">
      <formula>I70="x"</formula>
    </cfRule>
  </conditionalFormatting>
  <conditionalFormatting sqref="L70:O70">
    <cfRule type="expression" priority="106" dxfId="2" stopIfTrue="1">
      <formula>J70="x"</formula>
    </cfRule>
  </conditionalFormatting>
  <conditionalFormatting sqref="J70">
    <cfRule type="expression" priority="105" dxfId="2" stopIfTrue="1">
      <formula>K70="x"</formula>
    </cfRule>
  </conditionalFormatting>
  <conditionalFormatting sqref="M70">
    <cfRule type="expression" priority="104" dxfId="2" stopIfTrue="1">
      <formula>L70="x"</formula>
    </cfRule>
  </conditionalFormatting>
  <conditionalFormatting sqref="I70">
    <cfRule type="expression" priority="103" dxfId="2" stopIfTrue="1">
      <formula>H70="x"</formula>
    </cfRule>
  </conditionalFormatting>
  <conditionalFormatting sqref="J70">
    <cfRule type="expression" priority="102" dxfId="2" stopIfTrue="1">
      <formula>H70="x"</formula>
    </cfRule>
  </conditionalFormatting>
  <conditionalFormatting sqref="K70">
    <cfRule type="expression" priority="101" dxfId="2" stopIfTrue="1">
      <formula>J70="x"</formula>
    </cfRule>
  </conditionalFormatting>
  <conditionalFormatting sqref="F66:H66">
    <cfRule type="expression" priority="77" dxfId="0" stopIfTrue="1">
      <formula>E66="x"</formula>
    </cfRule>
  </conditionalFormatting>
  <conditionalFormatting sqref="J66:L66">
    <cfRule type="expression" priority="76" dxfId="0" stopIfTrue="1">
      <formula>I66="x"</formula>
    </cfRule>
  </conditionalFormatting>
  <conditionalFormatting sqref="G80:H80">
    <cfRule type="expression" priority="75" dxfId="0" stopIfTrue="1">
      <formula>J82="x"</formula>
    </cfRule>
  </conditionalFormatting>
  <conditionalFormatting sqref="K82:P82">
    <cfRule type="expression" priority="74" dxfId="0" stopIfTrue="1">
      <formula>#REF!="x"</formula>
    </cfRule>
  </conditionalFormatting>
  <conditionalFormatting sqref="K80:L80">
    <cfRule type="expression" priority="73" dxfId="0" stopIfTrue="1">
      <formula>F80="x"</formula>
    </cfRule>
  </conditionalFormatting>
  <conditionalFormatting sqref="O80:P80">
    <cfRule type="expression" priority="72" dxfId="0" stopIfTrue="1">
      <formula>D82="x"</formula>
    </cfRule>
  </conditionalFormatting>
  <conditionalFormatting sqref="N56">
    <cfRule type="expression" priority="71" dxfId="0" stopIfTrue="1">
      <formula>M56="x"</formula>
    </cfRule>
  </conditionalFormatting>
  <conditionalFormatting sqref="J13:J15">
    <cfRule type="expression" priority="68" dxfId="0" stopIfTrue="1">
      <formula>I13="x"</formula>
    </cfRule>
  </conditionalFormatting>
  <conditionalFormatting sqref="N13:N15">
    <cfRule type="expression" priority="67" dxfId="0" stopIfTrue="1">
      <formula>M13="x"</formula>
    </cfRule>
  </conditionalFormatting>
  <conditionalFormatting sqref="N72">
    <cfRule type="expression" priority="62" dxfId="0" stopIfTrue="1">
      <formula>M72="x"</formula>
    </cfRule>
  </conditionalFormatting>
  <conditionalFormatting sqref="L72">
    <cfRule type="expression" priority="61" dxfId="0" stopIfTrue="1">
      <formula>K72="x"</formula>
    </cfRule>
  </conditionalFormatting>
  <conditionalFormatting sqref="N98:N101 M98 M100:M101">
    <cfRule type="expression" priority="50" dxfId="2" stopIfTrue="1">
      <formula>L98="x"</formula>
    </cfRule>
  </conditionalFormatting>
  <conditionalFormatting sqref="C98:D101">
    <cfRule type="expression" priority="49" dxfId="2" stopIfTrue="1">
      <formula>B98="x"</formula>
    </cfRule>
  </conditionalFormatting>
  <conditionalFormatting sqref="P98:P101 L98:L101 N98:N101 M98 M100:M101">
    <cfRule type="expression" priority="48" dxfId="2" stopIfTrue="1">
      <formula>J98="x"</formula>
    </cfRule>
  </conditionalFormatting>
  <conditionalFormatting sqref="N99">
    <cfRule type="expression" priority="47" dxfId="0" stopIfTrue="1">
      <formula>M99="x"</formula>
    </cfRule>
  </conditionalFormatting>
  <conditionalFormatting sqref="L99">
    <cfRule type="expression" priority="46" dxfId="0" stopIfTrue="1">
      <formula>K99="x"</formula>
    </cfRule>
  </conditionalFormatting>
  <conditionalFormatting sqref="N116:N119 M116 M118:M119">
    <cfRule type="expression" priority="45" dxfId="2" stopIfTrue="1">
      <formula>L116="x"</formula>
    </cfRule>
  </conditionalFormatting>
  <conditionalFormatting sqref="C116:D119">
    <cfRule type="expression" priority="44" dxfId="2" stopIfTrue="1">
      <formula>B116="x"</formula>
    </cfRule>
  </conditionalFormatting>
  <conditionalFormatting sqref="P116:P119 L116:L119 N116:N119 M116 M118:M119">
    <cfRule type="expression" priority="43" dxfId="2" stopIfTrue="1">
      <formula>J116="x"</formula>
    </cfRule>
  </conditionalFormatting>
  <conditionalFormatting sqref="N117">
    <cfRule type="expression" priority="42" dxfId="0" stopIfTrue="1">
      <formula>M117="x"</formula>
    </cfRule>
  </conditionalFormatting>
  <conditionalFormatting sqref="L117">
    <cfRule type="expression" priority="41" dxfId="0" stopIfTrue="1">
      <formula>K117="x"</formula>
    </cfRule>
  </conditionalFormatting>
  <conditionalFormatting sqref="D162:D165">
    <cfRule type="expression" priority="40" dxfId="0" stopIfTrue="1">
      <formula>C162="x"</formula>
    </cfRule>
  </conditionalFormatting>
  <conditionalFormatting sqref="C162:D165">
    <cfRule type="expression" priority="38" dxfId="2" stopIfTrue="1">
      <formula>B162="x"</formula>
    </cfRule>
  </conditionalFormatting>
  <conditionalFormatting sqref="N163">
    <cfRule type="expression" priority="36" dxfId="0" stopIfTrue="1">
      <formula>M163="x"</formula>
    </cfRule>
  </conditionalFormatting>
  <conditionalFormatting sqref="P163">
    <cfRule type="expression" priority="35" dxfId="0" stopIfTrue="1">
      <formula>O163="x"</formula>
    </cfRule>
  </conditionalFormatting>
  <conditionalFormatting sqref="D170:D173">
    <cfRule type="expression" priority="34" dxfId="0" stopIfTrue="1">
      <formula>C170="x"</formula>
    </cfRule>
  </conditionalFormatting>
  <conditionalFormatting sqref="D170:D173">
    <cfRule type="expression" priority="33" dxfId="0" stopIfTrue="1">
      <formula>C170="x"</formula>
    </cfRule>
  </conditionalFormatting>
  <conditionalFormatting sqref="M170:N173">
    <cfRule type="expression" priority="32" dxfId="2" stopIfTrue="1">
      <formula>L170="x"</formula>
    </cfRule>
  </conditionalFormatting>
  <conditionalFormatting sqref="C170:D173">
    <cfRule type="expression" priority="31" dxfId="2" stopIfTrue="1">
      <formula>B170="x"</formula>
    </cfRule>
  </conditionalFormatting>
  <conditionalFormatting sqref="P170:P173 L170:N173">
    <cfRule type="expression" priority="30" dxfId="2" stopIfTrue="1">
      <formula>J170="x"</formula>
    </cfRule>
  </conditionalFormatting>
  <conditionalFormatting sqref="N171">
    <cfRule type="expression" priority="29" dxfId="0" stopIfTrue="1">
      <formula>M171="x"</formula>
    </cfRule>
  </conditionalFormatting>
  <conditionalFormatting sqref="L171">
    <cfRule type="expression" priority="28" dxfId="0" stopIfTrue="1">
      <formula>K171="x"</formula>
    </cfRule>
  </conditionalFormatting>
  <conditionalFormatting sqref="L48">
    <cfRule type="expression" priority="27" dxfId="0" stopIfTrue="1">
      <formula>K48="x"</formula>
    </cfRule>
  </conditionalFormatting>
  <conditionalFormatting sqref="N48">
    <cfRule type="expression" priority="26" dxfId="0" stopIfTrue="1">
      <formula>M48="x"</formula>
    </cfRule>
  </conditionalFormatting>
  <conditionalFormatting sqref="F22">
    <cfRule type="expression" priority="25" dxfId="0" stopIfTrue="1">
      <formula>E22="x"</formula>
    </cfRule>
  </conditionalFormatting>
  <conditionalFormatting sqref="F30">
    <cfRule type="expression" priority="24" dxfId="2" stopIfTrue="1">
      <formula>I21="x"</formula>
    </cfRule>
  </conditionalFormatting>
  <conditionalFormatting sqref="F30">
    <cfRule type="expression" priority="23" dxfId="2" stopIfTrue="1">
      <formula>I21="x"</formula>
    </cfRule>
  </conditionalFormatting>
  <conditionalFormatting sqref="F39">
    <cfRule type="expression" priority="22" dxfId="2" stopIfTrue="1">
      <formula>I30="x"</formula>
    </cfRule>
  </conditionalFormatting>
  <conditionalFormatting sqref="F39">
    <cfRule type="expression" priority="21" dxfId="2" stopIfTrue="1">
      <formula>I30="x"</formula>
    </cfRule>
  </conditionalFormatting>
  <conditionalFormatting sqref="G14:H15">
    <cfRule type="expression" priority="184" dxfId="0" stopIfTrue="1">
      <formula>J12="x"</formula>
    </cfRule>
  </conditionalFormatting>
  <conditionalFormatting sqref="N137">
    <cfRule type="expression" priority="19" dxfId="0" stopIfTrue="1">
      <formula>M137="x"</formula>
    </cfRule>
  </conditionalFormatting>
  <conditionalFormatting sqref="L137">
    <cfRule type="expression" priority="18" dxfId="0" stopIfTrue="1">
      <formula>K137="x"</formula>
    </cfRule>
  </conditionalFormatting>
  <conditionalFormatting sqref="J14">
    <cfRule type="expression" priority="16" dxfId="0" stopIfTrue="1">
      <formula>I14="x"</formula>
    </cfRule>
  </conditionalFormatting>
  <conditionalFormatting sqref="N14">
    <cfRule type="expression" priority="15" dxfId="0" stopIfTrue="1">
      <formula>M14="x"</formula>
    </cfRule>
  </conditionalFormatting>
  <conditionalFormatting sqref="N90:N92 M91:M92">
    <cfRule type="expression" priority="14" dxfId="2" stopIfTrue="1">
      <formula>L90="x"</formula>
    </cfRule>
  </conditionalFormatting>
  <conditionalFormatting sqref="C90:D92">
    <cfRule type="expression" priority="13" dxfId="2" stopIfTrue="1">
      <formula>B90="x"</formula>
    </cfRule>
  </conditionalFormatting>
  <conditionalFormatting sqref="P90:P92 L90:L92 N90:N92 M91:M92">
    <cfRule type="expression" priority="12" dxfId="2" stopIfTrue="1">
      <formula>J90="x"</formula>
    </cfRule>
  </conditionalFormatting>
  <conditionalFormatting sqref="N90">
    <cfRule type="expression" priority="11" dxfId="0" stopIfTrue="1">
      <formula>M90="x"</formula>
    </cfRule>
  </conditionalFormatting>
  <conditionalFormatting sqref="L90">
    <cfRule type="expression" priority="10" dxfId="0" stopIfTrue="1">
      <formula>K90="x"</formula>
    </cfRule>
  </conditionalFormatting>
  <conditionalFormatting sqref="E157:P157">
    <cfRule type="expression" priority="9" dxfId="0" stopIfTrue="1">
      <formula>D157="x"</formula>
    </cfRule>
  </conditionalFormatting>
  <conditionalFormatting sqref="E157:P157">
    <cfRule type="expression" priority="8" dxfId="0" stopIfTrue="1">
      <formula>D157="x"</formula>
    </cfRule>
  </conditionalFormatting>
  <conditionalFormatting sqref="E159:P159">
    <cfRule type="expression" priority="7" dxfId="0" stopIfTrue="1">
      <formula>D159="x"</formula>
    </cfRule>
  </conditionalFormatting>
  <conditionalFormatting sqref="E159:P159">
    <cfRule type="expression" priority="6" dxfId="0" stopIfTrue="1">
      <formula>D159="x"</formula>
    </cfRule>
  </conditionalFormatting>
  <conditionalFormatting sqref="E161:P161">
    <cfRule type="expression" priority="5" dxfId="0" stopIfTrue="1">
      <formula>D161="x"</formula>
    </cfRule>
  </conditionalFormatting>
  <conditionalFormatting sqref="E161:P161">
    <cfRule type="expression" priority="4" dxfId="0" stopIfTrue="1">
      <formula>D161="x"</formula>
    </cfRule>
  </conditionalFormatting>
  <conditionalFormatting sqref="L163">
    <cfRule type="expression" priority="2" dxfId="2" stopIfTrue="1">
      <formula>N163="x"</formula>
    </cfRule>
  </conditionalFormatting>
  <conditionalFormatting sqref="L163">
    <cfRule type="expression" priority="1" dxfId="0" stopIfTrue="1">
      <formula>K163="x"</formula>
    </cfRule>
  </conditionalFormatting>
  <conditionalFormatting sqref="P163">
    <cfRule type="expression" priority="292" dxfId="2" stopIfTrue="1">
      <formula>J163="x"</formula>
    </cfRule>
  </conditionalFormatting>
  <conditionalFormatting sqref="G13:H13">
    <cfRule type="expression" priority="293" dxfId="0" stopIfTrue="1">
      <formula>#REF!="x"</formula>
    </cfRule>
  </conditionalFormatting>
  <dataValidations count="4">
    <dataValidation allowBlank="1" showInputMessage="1" showErrorMessage="1" error="Eingabe muss x sein" sqref="C155 C161 C159 C157 I143 I145 C149 I147 C153 C151 C145 C143 C147 I149"/>
    <dataValidation type="textLength" operator="lessThanOrEqual" allowBlank="1" showInputMessage="1" showErrorMessage="1" error="Maximal 500 Zeichen!" sqref="C97:P97 C169:P169 C46:P46">
      <formula1>500</formula1>
    </dataValidation>
    <dataValidation type="textLength" operator="lessThanOrEqual" allowBlank="1" showInputMessage="1" showErrorMessage="1" error="Maximal 1000 Zeichen!" sqref="C92:P92 C139:P139 C173:P173 C165:P165 C119:P119 C101:P101 C74:P74 C50:P50">
      <formula1>1000</formula1>
    </dataValidation>
    <dataValidation type="textLength" operator="lessThanOrEqual" allowBlank="1" showInputMessage="1" showErrorMessage="1" errorTitle="Zu langer Name" error="Der Projektname darf höchstens 60 Zeichen lang sein!" sqref="F10">
      <formula1>61</formula1>
    </dataValidation>
  </dataValidations>
  <printOptions horizontalCentered="1"/>
  <pageMargins left="0.15748031496062992" right="0.3937007874015748" top="0.3937007874015748" bottom="0.31496062992125984" header="0.1968503937007874" footer="0.1968503937007874"/>
  <pageSetup fitToHeight="0" fitToWidth="1" horizontalDpi="600" verticalDpi="600" orientation="portrait" paperSize="9" scale="91" r:id="rId2"/>
  <headerFooter alignWithMargins="0">
    <oddFooter>&amp;L&amp;9&amp;D&amp;R&amp;9Berichterstattung Infomodule  Seite &amp;P von &amp;N</oddFooter>
  </headerFooter>
  <rowBreaks count="3" manualBreakCount="3">
    <brk id="51" max="16" man="1"/>
    <brk id="93" max="16" man="1"/>
    <brk id="140" max="16" man="1"/>
  </rowBreaks>
  <ignoredErrors>
    <ignoredError sqref="C11:P12 N2 C10:F10 G10:P10 C14:P14 C13:I13 J13:P13 C16:P45 C15:M15 N15:P15 C47:P69 D46:P46 C71:P87 C70:I70 J70:P70 C89:P124 C88 E88:P88 C126:P126 C125:G125 I125:K125 C128:P128 C127:G127 I127:P127 C130:P130 C129:G129 I129:P129 C132:P132 C131:G131 I131:P131 C134:P142 C133:G133 I133:P133 M125:P125 C144:P179 C143:G143 I143:P14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7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.8515625" style="2" customWidth="1"/>
    <col min="3" max="3" width="2.8515625" style="3" customWidth="1"/>
    <col min="4" max="4" width="1.421875" style="3" customWidth="1"/>
    <col min="5" max="5" width="34.421875" style="2" customWidth="1"/>
    <col min="6" max="6" width="14.28125" style="2" customWidth="1"/>
    <col min="7" max="7" width="17.140625" style="2" customWidth="1"/>
    <col min="8" max="8" width="9.28125" style="2" customWidth="1"/>
    <col min="9" max="9" width="7.8515625" style="2" customWidth="1"/>
    <col min="10" max="11" width="17.140625" style="2" customWidth="1"/>
    <col min="12" max="13" width="8.7109375" style="2" customWidth="1"/>
    <col min="14" max="14" width="2.8515625" style="6" customWidth="1"/>
    <col min="15" max="15" width="24.8515625" style="97" customWidth="1"/>
    <col min="16" max="16" width="43.00390625" style="97" customWidth="1"/>
    <col min="17" max="17" width="18.00390625" style="86" customWidth="1"/>
    <col min="18" max="19" width="11.421875" style="86" customWidth="1"/>
    <col min="20" max="16384" width="11.421875" style="2" customWidth="1"/>
  </cols>
  <sheetData>
    <row r="1" spans="12:14" ht="10.5" customHeight="1">
      <c r="L1" s="14"/>
      <c r="M1" s="14"/>
      <c r="N1" s="128"/>
    </row>
    <row r="2" spans="5:17" ht="17.25" customHeight="1">
      <c r="E2" s="59"/>
      <c r="F2" s="11"/>
      <c r="H2" s="62"/>
      <c r="L2" s="290">
        <f>IF(Projektgesuch!N2="","",Projektgesuch!N2)</f>
      </c>
      <c r="M2" s="291"/>
      <c r="N2" s="128"/>
      <c r="Q2" s="87"/>
    </row>
    <row r="3" spans="5:17" ht="24" customHeight="1">
      <c r="E3" s="60"/>
      <c r="F3" s="46"/>
      <c r="L3" s="14"/>
      <c r="Q3" s="87"/>
    </row>
    <row r="4" spans="1:17" ht="21" customHeight="1">
      <c r="A4" s="57"/>
      <c r="B4" s="57"/>
      <c r="C4" s="83"/>
      <c r="D4" s="83"/>
      <c r="E4" s="58"/>
      <c r="F4" s="153" t="s">
        <v>333</v>
      </c>
      <c r="G4" s="149"/>
      <c r="H4" s="149"/>
      <c r="I4" s="149"/>
      <c r="J4" s="154">
        <f>Projektgesuch!E6</f>
        <v>2020</v>
      </c>
      <c r="K4" s="149"/>
      <c r="N4" s="10"/>
      <c r="Q4" s="87"/>
    </row>
    <row r="5" spans="1:17" ht="9" customHeight="1">
      <c r="A5" s="57"/>
      <c r="B5" s="57"/>
      <c r="C5" s="83"/>
      <c r="D5" s="83"/>
      <c r="E5" s="62"/>
      <c r="F5" s="12"/>
      <c r="I5" s="14"/>
      <c r="J5" s="14"/>
      <c r="Q5" s="87"/>
    </row>
    <row r="6" spans="1:17" ht="9" customHeight="1">
      <c r="A6" s="57"/>
      <c r="B6" s="57"/>
      <c r="C6" s="83"/>
      <c r="D6" s="83"/>
      <c r="E6" s="62"/>
      <c r="F6" s="12"/>
      <c r="I6" s="14"/>
      <c r="J6" s="14"/>
      <c r="Q6" s="87"/>
    </row>
    <row r="7" spans="1:17" ht="9" customHeight="1">
      <c r="A7" s="57"/>
      <c r="B7" s="178"/>
      <c r="C7" s="172"/>
      <c r="D7" s="172"/>
      <c r="E7" s="150"/>
      <c r="F7" s="173"/>
      <c r="G7" s="19"/>
      <c r="H7" s="19"/>
      <c r="I7" s="53"/>
      <c r="J7" s="53"/>
      <c r="K7" s="19"/>
      <c r="L7" s="19"/>
      <c r="M7" s="19"/>
      <c r="N7" s="20"/>
      <c r="Q7" s="87"/>
    </row>
    <row r="8" spans="2:17" ht="15" customHeight="1">
      <c r="B8" s="23"/>
      <c r="C8" s="8"/>
      <c r="D8" s="8"/>
      <c r="E8" s="17" t="s">
        <v>74</v>
      </c>
      <c r="F8" s="333">
        <f>IF(Projektgesuch!F10="","",Projektgesuch!F10)</f>
      </c>
      <c r="G8" s="331"/>
      <c r="H8" s="331"/>
      <c r="I8" s="331"/>
      <c r="J8" s="331"/>
      <c r="K8" s="331"/>
      <c r="L8" s="331"/>
      <c r="M8" s="331"/>
      <c r="N8" s="21"/>
      <c r="Q8" s="87"/>
    </row>
    <row r="9" spans="2:17" ht="15" customHeight="1">
      <c r="B9" s="23"/>
      <c r="C9" s="8"/>
      <c r="D9" s="8"/>
      <c r="E9" s="168" t="s">
        <v>0</v>
      </c>
      <c r="F9" s="333">
        <f>IF(Projektgesuch!F11="","",Projektgesuch!F11)</f>
      </c>
      <c r="G9" s="331"/>
      <c r="H9" s="331"/>
      <c r="I9" s="331"/>
      <c r="J9" s="331"/>
      <c r="K9" s="331"/>
      <c r="L9" s="331"/>
      <c r="M9" s="331"/>
      <c r="N9" s="21"/>
      <c r="Q9" s="87"/>
    </row>
    <row r="10" spans="2:17" ht="7.5" customHeight="1">
      <c r="B10" s="23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  <c r="N10" s="21"/>
      <c r="Q10" s="87"/>
    </row>
    <row r="11" spans="2:17" ht="15" customHeight="1">
      <c r="B11" s="23"/>
      <c r="C11" s="8"/>
      <c r="D11" s="8"/>
      <c r="E11" s="109" t="s">
        <v>114</v>
      </c>
      <c r="F11" s="109" t="s">
        <v>162</v>
      </c>
      <c r="G11" s="213">
        <f>'Infomodule geplant'!G11</f>
        <v>0</v>
      </c>
      <c r="H11" s="174"/>
      <c r="I11" s="109" t="s">
        <v>170</v>
      </c>
      <c r="J11" s="213">
        <f>COUNTIF(C23:C61,"x")</f>
        <v>0</v>
      </c>
      <c r="K11" s="109" t="s">
        <v>169</v>
      </c>
      <c r="L11" s="332">
        <f>J11-G11</f>
        <v>0</v>
      </c>
      <c r="M11" s="332"/>
      <c r="N11" s="21"/>
      <c r="Q11" s="87"/>
    </row>
    <row r="12" spans="2:17" ht="15" customHeight="1">
      <c r="B12" s="23"/>
      <c r="C12" s="8"/>
      <c r="D12" s="8"/>
      <c r="E12" s="109" t="s">
        <v>163</v>
      </c>
      <c r="F12" s="8"/>
      <c r="G12" s="213">
        <f>'Infomodule geplant'!G12</f>
        <v>0</v>
      </c>
      <c r="H12" s="174"/>
      <c r="I12" s="8"/>
      <c r="J12" s="213">
        <f>SUMIF(C23:C61,"x",L23:L61)</f>
        <v>0</v>
      </c>
      <c r="K12" s="6"/>
      <c r="L12" s="332">
        <f>J12-G12</f>
        <v>0</v>
      </c>
      <c r="M12" s="332"/>
      <c r="N12" s="21"/>
      <c r="Q12" s="87"/>
    </row>
    <row r="13" spans="2:17" ht="15" customHeight="1">
      <c r="B13" s="23"/>
      <c r="C13" s="8"/>
      <c r="D13" s="8"/>
      <c r="E13" s="109" t="s">
        <v>307</v>
      </c>
      <c r="F13" s="8"/>
      <c r="G13" s="213">
        <f>'Infomodule geplant'!G13</f>
        <v>0</v>
      </c>
      <c r="H13" s="8"/>
      <c r="I13" s="8"/>
      <c r="J13" s="213">
        <f>SUMIF(C23:C61,"x",M23:M61)</f>
        <v>0</v>
      </c>
      <c r="K13" s="6"/>
      <c r="L13" s="332">
        <f>J13-G13</f>
        <v>0</v>
      </c>
      <c r="M13" s="332"/>
      <c r="N13" s="21"/>
      <c r="Q13" s="87"/>
    </row>
    <row r="14" spans="2:17" ht="15" customHeight="1">
      <c r="B14" s="23"/>
      <c r="C14" s="8"/>
      <c r="D14" s="8"/>
      <c r="E14" s="109" t="s">
        <v>328</v>
      </c>
      <c r="F14" s="175"/>
      <c r="G14" s="213">
        <f>'Infomodule geplant'!G14</f>
      </c>
      <c r="H14" s="8"/>
      <c r="I14" s="8"/>
      <c r="J14" s="213">
        <f>IF(G11=0,"",MIN(M23:M61))</f>
      </c>
      <c r="K14" s="6"/>
      <c r="L14" s="332">
        <f>IF(J14="","",J14-G14)</f>
      </c>
      <c r="M14" s="332"/>
      <c r="N14" s="21"/>
      <c r="Q14" s="87"/>
    </row>
    <row r="15" spans="2:17" ht="15" customHeight="1">
      <c r="B15" s="23"/>
      <c r="C15" s="8"/>
      <c r="D15" s="8"/>
      <c r="E15" s="109" t="s">
        <v>329</v>
      </c>
      <c r="F15" s="8"/>
      <c r="G15" s="171">
        <f>'Infomodule geplant'!G15</f>
      </c>
      <c r="H15" s="6"/>
      <c r="I15" s="8"/>
      <c r="J15" s="171">
        <f>IF(J11=0,"",J13/J11)</f>
      </c>
      <c r="K15" s="6"/>
      <c r="L15" s="324">
        <f>IF(J15="","",J15-G15)</f>
      </c>
      <c r="M15" s="324"/>
      <c r="N15" s="21"/>
      <c r="Q15" s="87"/>
    </row>
    <row r="16" spans="2:19" s="48" customFormat="1" ht="18.75" customHeight="1">
      <c r="B16" s="215"/>
      <c r="C16" s="211" t="s">
        <v>180</v>
      </c>
      <c r="D16" s="211"/>
      <c r="E16" s="128"/>
      <c r="F16" s="128"/>
      <c r="G16" s="128"/>
      <c r="H16" s="128"/>
      <c r="I16" s="128"/>
      <c r="J16" s="128"/>
      <c r="K16" s="128"/>
      <c r="L16" s="128"/>
      <c r="M16" s="128"/>
      <c r="N16" s="21"/>
      <c r="O16" s="97"/>
      <c r="P16" s="129"/>
      <c r="Q16" s="130"/>
      <c r="R16" s="129"/>
      <c r="S16" s="129"/>
    </row>
    <row r="17" spans="2:17" ht="7.5" customHeight="1">
      <c r="B17" s="25"/>
      <c r="C17" s="212"/>
      <c r="D17" s="212"/>
      <c r="E17" s="176"/>
      <c r="F17" s="176"/>
      <c r="G17" s="176"/>
      <c r="H17" s="176"/>
      <c r="I17" s="176"/>
      <c r="J17" s="176"/>
      <c r="K17" s="176"/>
      <c r="L17" s="176"/>
      <c r="M17" s="176"/>
      <c r="N17" s="177"/>
      <c r="Q17" s="87"/>
    </row>
    <row r="18" spans="3:17" ht="7.5" customHeight="1">
      <c r="C18" s="115"/>
      <c r="D18" s="115"/>
      <c r="E18" s="8"/>
      <c r="F18" s="8"/>
      <c r="G18" s="8"/>
      <c r="H18" s="8"/>
      <c r="I18" s="8"/>
      <c r="J18" s="8"/>
      <c r="K18" s="8"/>
      <c r="L18" s="8"/>
      <c r="M18" s="8"/>
      <c r="N18" s="8"/>
      <c r="Q18" s="87"/>
    </row>
    <row r="19" spans="2:17" ht="7.5" customHeight="1">
      <c r="B19" s="30"/>
      <c r="C19" s="216"/>
      <c r="D19" s="216"/>
      <c r="E19" s="42"/>
      <c r="F19" s="42"/>
      <c r="G19" s="42"/>
      <c r="H19" s="42"/>
      <c r="I19" s="42"/>
      <c r="J19" s="42"/>
      <c r="K19" s="42"/>
      <c r="L19" s="42"/>
      <c r="M19" s="42"/>
      <c r="N19" s="179"/>
      <c r="Q19" s="87"/>
    </row>
    <row r="20" spans="1:28" s="44" customFormat="1" ht="18.75" customHeight="1">
      <c r="A20" s="81"/>
      <c r="B20" s="184"/>
      <c r="C20" s="80">
        <f>IF('Infomodule geplant'!C19="","",'Infomodule geplant'!C19)</f>
      </c>
      <c r="D20" s="80"/>
      <c r="E20" s="82"/>
      <c r="F20" s="286" t="s">
        <v>136</v>
      </c>
      <c r="G20" s="287"/>
      <c r="H20" s="288" t="s">
        <v>164</v>
      </c>
      <c r="I20" s="288" t="s">
        <v>129</v>
      </c>
      <c r="J20" s="286" t="s">
        <v>68</v>
      </c>
      <c r="K20" s="287"/>
      <c r="L20" s="288" t="s">
        <v>166</v>
      </c>
      <c r="M20" s="288" t="s">
        <v>327</v>
      </c>
      <c r="N20" s="32"/>
      <c r="O20" s="97"/>
      <c r="P20" s="97"/>
      <c r="Q20" s="87"/>
      <c r="R20" s="86"/>
      <c r="S20" s="86"/>
      <c r="T20" s="2"/>
      <c r="U20" s="2"/>
      <c r="V20" s="2"/>
      <c r="W20" s="2"/>
      <c r="X20" s="2"/>
      <c r="Y20" s="2"/>
      <c r="Z20" s="2"/>
      <c r="AA20" s="2"/>
      <c r="AB20" s="2"/>
    </row>
    <row r="21" spans="1:28" s="44" customFormat="1" ht="18.75" customHeight="1">
      <c r="A21" s="81"/>
      <c r="B21" s="184"/>
      <c r="C21" s="210" t="str">
        <f>IF('Infomodule geplant'!C20="","",'Infomodule geplant'!C20)</f>
        <v>x</v>
      </c>
      <c r="D21" s="210"/>
      <c r="E21" s="82"/>
      <c r="F21" s="77" t="s">
        <v>66</v>
      </c>
      <c r="G21" s="77" t="s">
        <v>67</v>
      </c>
      <c r="H21" s="289"/>
      <c r="I21" s="289"/>
      <c r="J21" s="77" t="s">
        <v>65</v>
      </c>
      <c r="K21" s="77" t="s">
        <v>57</v>
      </c>
      <c r="L21" s="289"/>
      <c r="M21" s="289"/>
      <c r="N21" s="32"/>
      <c r="O21" s="97"/>
      <c r="P21" s="97"/>
      <c r="Q21" s="87"/>
      <c r="R21" s="86"/>
      <c r="S21" s="86"/>
      <c r="T21" s="2"/>
      <c r="U21" s="2"/>
      <c r="V21" s="2"/>
      <c r="W21" s="2"/>
      <c r="X21" s="2"/>
      <c r="Y21" s="2"/>
      <c r="Z21" s="2"/>
      <c r="AA21" s="2"/>
      <c r="AB21" s="2"/>
    </row>
    <row r="22" spans="2:19" s="81" customFormat="1" ht="18.75" customHeight="1">
      <c r="B22" s="184"/>
      <c r="C22" s="80" t="str">
        <f>IF('Infomodule geplant'!C21="","",'Infomodule geplant'!C21)</f>
        <v>Beratung</v>
      </c>
      <c r="D22" s="97"/>
      <c r="E22" s="82"/>
      <c r="F22" s="88"/>
      <c r="G22" s="88"/>
      <c r="H22" s="88"/>
      <c r="I22" s="88"/>
      <c r="J22" s="88"/>
      <c r="K22" s="88"/>
      <c r="L22" s="88"/>
      <c r="M22" s="88"/>
      <c r="N22" s="182"/>
      <c r="O22" s="97"/>
      <c r="P22" s="97"/>
      <c r="Q22" s="88"/>
      <c r="R22" s="89"/>
      <c r="S22" s="89"/>
    </row>
    <row r="23" spans="2:32" s="81" customFormat="1" ht="15" customHeight="1">
      <c r="B23" s="184"/>
      <c r="C23" s="222">
        <f>IF('Infomodule geplant'!C22="","",'Infomodule geplant'!C22)</f>
      </c>
      <c r="D23" s="97"/>
      <c r="E23" s="161" t="str">
        <f>IF('Infomodule geplant'!E22="","",'Infomodule geplant'!E22)</f>
        <v>Der Ausländerdienst ald</v>
      </c>
      <c r="F23" s="112">
        <f>IF($C23="","",IF('Infomodule geplant'!F22="","???",'Infomodule geplant'!F22))</f>
      </c>
      <c r="G23" s="112">
        <f>IF($C23="","",IF('Infomodule geplant'!G22="","???",'Infomodule geplant'!G22))</f>
      </c>
      <c r="H23" s="113">
        <f>IF($C23="","",IF('Infomodule geplant'!H22="","???",'Infomodule geplant'!H22))</f>
      </c>
      <c r="I23" s="114">
        <f>IF($C23="","",IF('Infomodule geplant'!I22="","???",'Infomodule geplant'!I22))</f>
      </c>
      <c r="J23" s="112">
        <f>IF($C23="","",IF('Infomodule geplant'!J22="","???",'Infomodule geplant'!J22))</f>
      </c>
      <c r="K23" s="112">
        <f>IF($C23="","",IF('Infomodule geplant'!K22="","???",'Infomodule geplant'!K22))</f>
      </c>
      <c r="L23" s="169"/>
      <c r="M23" s="169"/>
      <c r="N23" s="201"/>
      <c r="O23" s="98"/>
      <c r="P23" s="97"/>
      <c r="Q23" s="87"/>
      <c r="R23" s="86"/>
      <c r="S23" s="86"/>
      <c r="T23" s="2"/>
      <c r="U23" s="2"/>
      <c r="V23" s="2"/>
      <c r="W23" s="2"/>
      <c r="X23" s="2"/>
      <c r="Y23" s="2"/>
      <c r="Z23" s="2"/>
      <c r="AA23" s="2"/>
      <c r="AB23" s="2"/>
      <c r="AC23" s="9"/>
      <c r="AD23" s="9"/>
      <c r="AE23" s="9"/>
      <c r="AF23" s="9"/>
    </row>
    <row r="24" spans="2:29" s="81" customFormat="1" ht="15" customHeight="1">
      <c r="B24" s="184"/>
      <c r="C24" s="111">
        <f>IF('Infomodule geplant'!C23="","",'Infomodule geplant'!C23)</f>
      </c>
      <c r="D24" s="97"/>
      <c r="E24" s="161" t="str">
        <f>IF('Infomodule geplant'!E23="","",'Infomodule geplant'!E23)</f>
        <v>Schulden? Clever mit wenig Geld umgehen</v>
      </c>
      <c r="F24" s="112">
        <f>IF($C24="","",IF('Infomodule geplant'!F23="","???",'Infomodule geplant'!F23))</f>
      </c>
      <c r="G24" s="112">
        <f>IF($C24="","",IF('Infomodule geplant'!G23="","???",'Infomodule geplant'!G23))</f>
      </c>
      <c r="H24" s="113">
        <f>IF($C24="","",IF('Infomodule geplant'!H23="","???",'Infomodule geplant'!H23))</f>
      </c>
      <c r="I24" s="114">
        <f>IF($C24="","",IF('Infomodule geplant'!I23="","???",'Infomodule geplant'!I23))</f>
      </c>
      <c r="J24" s="112">
        <f>IF($C24="","",IF('Infomodule geplant'!J23="","???",'Infomodule geplant'!J23))</f>
      </c>
      <c r="K24" s="112">
        <f>IF($C24="","",IF('Infomodule geplant'!K23="","???",'Infomodule geplant'!K23))</f>
      </c>
      <c r="L24" s="169"/>
      <c r="M24" s="169"/>
      <c r="N24" s="217"/>
      <c r="O24" s="159">
        <f>IF(L24="","",IF(L24=0,"",IF(M24&gt;L24,"Bitte Teilnehmerzahlen kontrollieren!","")))</f>
      </c>
      <c r="P24" s="97"/>
      <c r="Q24" s="87"/>
      <c r="R24" s="86"/>
      <c r="S24" s="86"/>
      <c r="T24" s="2"/>
      <c r="U24" s="2"/>
      <c r="V24" s="2"/>
      <c r="W24" s="2"/>
      <c r="X24" s="2"/>
      <c r="Y24" s="2"/>
      <c r="Z24" s="2"/>
      <c r="AA24" s="2"/>
      <c r="AB24" s="2"/>
      <c r="AC24" s="9"/>
    </row>
    <row r="25" spans="2:28" s="81" customFormat="1" ht="15" customHeight="1">
      <c r="B25" s="184"/>
      <c r="C25" s="111">
        <f>IF('Infomodule geplant'!C24="","",'Infomodule geplant'!C24)</f>
      </c>
      <c r="D25" s="97"/>
      <c r="E25" s="161" t="str">
        <f>IF('Infomodule geplant'!E24="","",'Infomodule geplant'!E24)</f>
        <v>Sozialversicherung und Sozialhilfe</v>
      </c>
      <c r="F25" s="112">
        <f>IF($C25="","",IF('Infomodule geplant'!F24="","???",'Infomodule geplant'!F24))</f>
      </c>
      <c r="G25" s="112">
        <f>IF($C25="","",IF('Infomodule geplant'!G24="","???",'Infomodule geplant'!G24))</f>
      </c>
      <c r="H25" s="113">
        <f>IF($C25="","",IF('Infomodule geplant'!H24="","???",'Infomodule geplant'!H24))</f>
      </c>
      <c r="I25" s="114">
        <f>IF($C25="","",IF('Infomodule geplant'!I24="","???",'Infomodule geplant'!I24))</f>
      </c>
      <c r="J25" s="112">
        <f>IF($C25="","",IF('Infomodule geplant'!J24="","???",'Infomodule geplant'!J24))</f>
      </c>
      <c r="K25" s="112">
        <f>IF($C25="","",IF('Infomodule geplant'!K24="","???",'Infomodule geplant'!K24))</f>
      </c>
      <c r="L25" s="169"/>
      <c r="M25" s="169"/>
      <c r="N25" s="217"/>
      <c r="O25" s="159">
        <f>IF(L25="","",IF(L25=0,"",IF(M25&gt;L25,"Bitte Teilnehmerzahlen kontrollieren!","")))</f>
      </c>
      <c r="P25" s="97"/>
      <c r="Q25" s="87"/>
      <c r="R25" s="86"/>
      <c r="S25" s="86"/>
      <c r="T25" s="2"/>
      <c r="U25" s="2"/>
      <c r="V25" s="2"/>
      <c r="W25" s="2"/>
      <c r="X25" s="2"/>
      <c r="Y25" s="2"/>
      <c r="Z25" s="2"/>
      <c r="AA25" s="2"/>
      <c r="AB25" s="2"/>
    </row>
    <row r="26" spans="2:28" s="81" customFormat="1" ht="15" customHeight="1">
      <c r="B26" s="184"/>
      <c r="C26" s="111">
        <f>IF('Infomodule geplant'!C25="","",'Infomodule geplant'!C25)</f>
      </c>
      <c r="D26" s="97"/>
      <c r="E26" s="161" t="str">
        <f>IF('Infomodule geplant'!E25="","",'Infomodule geplant'!E25)</f>
        <v>Eine Liebe, zwei Kulturen</v>
      </c>
      <c r="F26" s="112">
        <f>IF($C26="","",IF('Infomodule geplant'!F25="","???",'Infomodule geplant'!F25))</f>
      </c>
      <c r="G26" s="112">
        <f>IF($C26="","",IF('Infomodule geplant'!G25="","???",'Infomodule geplant'!G25))</f>
      </c>
      <c r="H26" s="113">
        <f>IF($C26="","",IF('Infomodule geplant'!H25="","???",'Infomodule geplant'!H25))</f>
      </c>
      <c r="I26" s="114">
        <f>IF($C26="","",IF('Infomodule geplant'!I25="","???",'Infomodule geplant'!I25))</f>
      </c>
      <c r="J26" s="112">
        <f>IF($C26="","",IF('Infomodule geplant'!J25="","???",'Infomodule geplant'!J25))</f>
      </c>
      <c r="K26" s="112">
        <f>IF($C26="","",IF('Infomodule geplant'!K25="","???",'Infomodule geplant'!K25))</f>
      </c>
      <c r="L26" s="169"/>
      <c r="M26" s="169"/>
      <c r="N26" s="217"/>
      <c r="O26" s="159">
        <f>IF(L26="","",IF(L26=0,"",IF(M26&gt;L26,"Bitte Teilnehmerzahlen kontrollieren!","")))</f>
      </c>
      <c r="P26" s="97"/>
      <c r="Q26" s="87"/>
      <c r="R26" s="86"/>
      <c r="S26" s="86"/>
      <c r="T26" s="2"/>
      <c r="U26" s="2"/>
      <c r="V26" s="2"/>
      <c r="W26" s="2"/>
      <c r="X26" s="2"/>
      <c r="Y26" s="2"/>
      <c r="Z26" s="2"/>
      <c r="AA26" s="2"/>
      <c r="AB26" s="2"/>
    </row>
    <row r="27" spans="2:19" s="81" customFormat="1" ht="18.75" customHeight="1">
      <c r="B27" s="184"/>
      <c r="C27" s="80" t="str">
        <f>IF('Infomodule geplant'!C26="","",'Infomodule geplant'!C26)</f>
        <v>Leben und Wohnen in der Region Basel</v>
      </c>
      <c r="D27" s="97"/>
      <c r="E27" s="161"/>
      <c r="F27" s="88"/>
      <c r="G27" s="88"/>
      <c r="H27" s="88"/>
      <c r="I27" s="88"/>
      <c r="J27" s="88"/>
      <c r="K27" s="88"/>
      <c r="L27" s="88"/>
      <c r="M27" s="88"/>
      <c r="N27" s="217"/>
      <c r="O27" s="159">
        <f>IF(L27="","",IF(L27=0,"",IF(M27&gt;L27,"Bitte Teilnehmerzahlen kontrollieren!","")))</f>
      </c>
      <c r="P27" s="97"/>
      <c r="Q27" s="88"/>
      <c r="R27" s="89"/>
      <c r="S27" s="89"/>
    </row>
    <row r="28" spans="2:28" s="81" customFormat="1" ht="15" customHeight="1">
      <c r="B28" s="184"/>
      <c r="C28" s="111">
        <f>IF('Infomodule geplant'!C27="","",'Infomodule geplant'!C27)</f>
      </c>
      <c r="D28" s="97"/>
      <c r="E28" s="161" t="str">
        <f>IF('Infomodule geplant'!E27="","",'Infomodule geplant'!E27)</f>
        <v>Mietrecht</v>
      </c>
      <c r="F28" s="112">
        <f>IF($C28="","",IF('Infomodule geplant'!F27="","???",'Infomodule geplant'!F27))</f>
      </c>
      <c r="G28" s="112">
        <f>IF($C28="","",IF('Infomodule geplant'!G27="","???",'Infomodule geplant'!G27))</f>
      </c>
      <c r="H28" s="113">
        <f>IF($C28="","",IF('Infomodule geplant'!H27="","???",'Infomodule geplant'!H27))</f>
      </c>
      <c r="I28" s="114">
        <f>IF($C28="","",IF('Infomodule geplant'!I27="","???",'Infomodule geplant'!I27))</f>
      </c>
      <c r="J28" s="112">
        <f>IF($C28="","",IF('Infomodule geplant'!J27="","???",'Infomodule geplant'!J27))</f>
      </c>
      <c r="K28" s="112">
        <f>IF($C28="","",IF('Infomodule geplant'!K27="","???",'Infomodule geplant'!K27))</f>
      </c>
      <c r="L28" s="169"/>
      <c r="M28" s="169"/>
      <c r="N28" s="217"/>
      <c r="O28" s="159">
        <f>IF(L28="","",IF(L28=0,"",IF(M28&gt;L28,"Bitte Teilnehmerzahlen kontrollieren!","")))</f>
      </c>
      <c r="P28" s="97"/>
      <c r="Q28" s="87"/>
      <c r="R28" s="86"/>
      <c r="S28" s="86"/>
      <c r="T28" s="2"/>
      <c r="U28" s="2"/>
      <c r="V28" s="2"/>
      <c r="W28" s="2"/>
      <c r="X28" s="2"/>
      <c r="Y28" s="2"/>
      <c r="Z28" s="2"/>
      <c r="AA28" s="2"/>
      <c r="AB28" s="2"/>
    </row>
    <row r="29" spans="2:19" s="81" customFormat="1" ht="15" customHeight="1">
      <c r="B29" s="184"/>
      <c r="C29" s="111">
        <f>IF('Infomodule geplant'!C28="","",'Infomodule geplant'!C28)</f>
      </c>
      <c r="D29" s="97"/>
      <c r="E29" s="161" t="str">
        <f>IF('Infomodule geplant'!E28="","",'Infomodule geplant'!E28)</f>
        <v>Abfall, Energie und Trinkwasser</v>
      </c>
      <c r="F29" s="112">
        <f>IF($C29="","",IF('Infomodule geplant'!F28="","???",'Infomodule geplant'!F28))</f>
      </c>
      <c r="G29" s="112">
        <f>IF($C29="","",IF('Infomodule geplant'!G28="","???",'Infomodule geplant'!G28))</f>
      </c>
      <c r="H29" s="113">
        <f>IF($C29="","",IF('Infomodule geplant'!H28="","???",'Infomodule geplant'!H28))</f>
      </c>
      <c r="I29" s="114">
        <f>IF($C29="","",IF('Infomodule geplant'!I28="","???",'Infomodule geplant'!I28))</f>
      </c>
      <c r="J29" s="112">
        <f>IF($C29="","",IF('Infomodule geplant'!J28="","???",'Infomodule geplant'!J28))</f>
      </c>
      <c r="K29" s="112">
        <f>IF($C29="","",IF('Infomodule geplant'!K28="","???",'Infomodule geplant'!K28))</f>
      </c>
      <c r="L29" s="169"/>
      <c r="M29" s="169"/>
      <c r="N29" s="185"/>
      <c r="O29" s="99"/>
      <c r="P29" s="97"/>
      <c r="Q29" s="88"/>
      <c r="R29" s="89"/>
      <c r="S29" s="89"/>
    </row>
    <row r="30" spans="2:19" s="81" customFormat="1" ht="15" customHeight="1">
      <c r="B30" s="184"/>
      <c r="C30" s="222">
        <f>IF('Infomodule geplant'!C29="","",'Infomodule geplant'!C29)</f>
      </c>
      <c r="D30" s="97"/>
      <c r="E30" s="161" t="str">
        <f>IF('Infomodule geplant'!E29="","",'Infomodule geplant'!E29)</f>
        <v>Strassenverkehr</v>
      </c>
      <c r="F30" s="223">
        <f>IF($C30="","",IF('Infomodule geplant'!F29="","???",'Infomodule geplant'!F29))</f>
      </c>
      <c r="G30" s="223">
        <f>IF($C30="","",IF('Infomodule geplant'!G29="","???",'Infomodule geplant'!G29))</f>
      </c>
      <c r="H30" s="224">
        <f>IF($C30="","",IF('Infomodule geplant'!H29="","???",'Infomodule geplant'!H29))</f>
      </c>
      <c r="I30" s="225">
        <f>IF($C30="","",IF('Infomodule geplant'!I29="","???",'Infomodule geplant'!I29))</f>
      </c>
      <c r="J30" s="223">
        <f>IF($C30="","",IF('Infomodule geplant'!J29="","???",'Infomodule geplant'!J29))</f>
      </c>
      <c r="K30" s="223">
        <f>IF($C30="","",IF('Infomodule geplant'!K29="","???",'Infomodule geplant'!K29))</f>
      </c>
      <c r="L30" s="169"/>
      <c r="M30" s="169"/>
      <c r="N30" s="185"/>
      <c r="O30" s="99"/>
      <c r="P30" s="97"/>
      <c r="Q30" s="88"/>
      <c r="R30" s="89"/>
      <c r="S30" s="89"/>
    </row>
    <row r="31" spans="2:19" s="81" customFormat="1" ht="15" customHeight="1">
      <c r="B31" s="184"/>
      <c r="C31" s="222">
        <f>IF('Infomodule geplant'!C30="","",'Infomodule geplant'!C30)</f>
      </c>
      <c r="D31" s="97"/>
      <c r="E31" s="161" t="str">
        <f>IF('Infomodule geplant'!E30="","",'Infomodule geplant'!E30)</f>
        <v>Jugenddienst Polizei BL</v>
      </c>
      <c r="F31" s="112">
        <f>IF($C31="","",IF('Infomodule geplant'!F30="","???",'Infomodule geplant'!F30))</f>
      </c>
      <c r="G31" s="112">
        <f>IF($C31="","",IF('Infomodule geplant'!G30="","???",'Infomodule geplant'!G30))</f>
      </c>
      <c r="H31" s="113">
        <f>IF($C31="","",IF('Infomodule geplant'!H30="","???",'Infomodule geplant'!H30))</f>
      </c>
      <c r="I31" s="114">
        <f>IF($C31="","",IF('Infomodule geplant'!I30="","???",'Infomodule geplant'!I30))</f>
      </c>
      <c r="J31" s="112">
        <f>IF($C31="","",IF('Infomodule geplant'!J30="","???",'Infomodule geplant'!J30))</f>
      </c>
      <c r="K31" s="112">
        <f>IF($C31="","",IF('Infomodule geplant'!K30="","???",'Infomodule geplant'!K30))</f>
      </c>
      <c r="L31" s="169"/>
      <c r="M31" s="169"/>
      <c r="N31" s="217"/>
      <c r="O31" s="159">
        <f>IF(L31="","",IF(L31=0,"",IF(M31&gt;L31,"Bitte Teilnehmerzahlen kontrollieren!","")))</f>
      </c>
      <c r="P31" s="97"/>
      <c r="Q31" s="88"/>
      <c r="R31" s="89"/>
      <c r="S31" s="89"/>
    </row>
    <row r="32" spans="2:19" s="81" customFormat="1" ht="18.75" customHeight="1">
      <c r="B32" s="184"/>
      <c r="C32" s="80" t="str">
        <f>IF('Infomodule geplant'!C31="","",'Infomodule geplant'!C31)</f>
        <v>Schule, Bildung und Beruf</v>
      </c>
      <c r="D32" s="97"/>
      <c r="E32" s="161"/>
      <c r="F32" s="88"/>
      <c r="G32" s="88"/>
      <c r="H32" s="88"/>
      <c r="I32" s="88"/>
      <c r="J32" s="88"/>
      <c r="K32" s="88"/>
      <c r="L32" s="88"/>
      <c r="M32" s="88"/>
      <c r="N32" s="217"/>
      <c r="O32" s="159">
        <f>IF(L32="","",IF(L32=0,"",IF(M32&gt;L32,"Bitte Teilnehmerzahlen kontrollieren!","")))</f>
      </c>
      <c r="P32" s="97"/>
      <c r="Q32" s="88"/>
      <c r="R32" s="89"/>
      <c r="S32" s="89"/>
    </row>
    <row r="33" spans="2:19" s="81" customFormat="1" ht="15" customHeight="1">
      <c r="B33" s="184"/>
      <c r="C33" s="111">
        <f>IF('Infomodule geplant'!C32="","",'Infomodule geplant'!C32)</f>
      </c>
      <c r="D33" s="97"/>
      <c r="E33" s="161" t="str">
        <f>IF('Infomodule geplant'!E32="","",'Infomodule geplant'!E32)</f>
        <v>Schulsystem Volksschulen Kanton BL</v>
      </c>
      <c r="F33" s="112">
        <f>IF($C33="","",IF('Infomodule geplant'!F32="","???",'Infomodule geplant'!F32))</f>
      </c>
      <c r="G33" s="112">
        <f>IF($C33="","",IF('Infomodule geplant'!G32="","???",'Infomodule geplant'!G32))</f>
      </c>
      <c r="H33" s="113">
        <f>IF($C33="","",IF('Infomodule geplant'!H32="","???",'Infomodule geplant'!H32))</f>
      </c>
      <c r="I33" s="114">
        <f>IF($C33="","",IF('Infomodule geplant'!I32="","???",'Infomodule geplant'!I32))</f>
      </c>
      <c r="J33" s="112">
        <f>IF($C33="","",IF('Infomodule geplant'!J32="","???",'Infomodule geplant'!J32))</f>
      </c>
      <c r="K33" s="112">
        <f>IF($C33="","",IF('Infomodule geplant'!K32="","???",'Infomodule geplant'!K32))</f>
      </c>
      <c r="L33" s="169"/>
      <c r="M33" s="169"/>
      <c r="N33" s="217"/>
      <c r="O33" s="159">
        <f>IF(L33="","",IF(L33=0,"",IF(M33&gt;L33,"Bitte Teilnehmerzahlen kontrollieren!","")))</f>
      </c>
      <c r="P33" s="97"/>
      <c r="Q33" s="88"/>
      <c r="R33" s="89"/>
      <c r="S33" s="89"/>
    </row>
    <row r="34" spans="2:19" s="81" customFormat="1" ht="15" customHeight="1">
      <c r="B34" s="184"/>
      <c r="C34" s="111">
        <f>IF('Infomodule geplant'!C33="","",'Infomodule geplant'!C33)</f>
      </c>
      <c r="D34" s="97"/>
      <c r="E34" s="161" t="str">
        <f>IF('Infomodule geplant'!E33="","",'Infomodule geplant'!E33)</f>
        <v>Berufsbildung in der Schweiz</v>
      </c>
      <c r="F34" s="112">
        <f>IF($C34="","",IF('Infomodule geplant'!F33="","???",'Infomodule geplant'!F33))</f>
      </c>
      <c r="G34" s="112">
        <f>IF($C34="","",IF('Infomodule geplant'!G33="","???",'Infomodule geplant'!G33))</f>
      </c>
      <c r="H34" s="113">
        <f>IF($C34="","",IF('Infomodule geplant'!H33="","???",'Infomodule geplant'!H33))</f>
      </c>
      <c r="I34" s="114">
        <f>IF($C34="","",IF('Infomodule geplant'!I33="","???",'Infomodule geplant'!I33))</f>
      </c>
      <c r="J34" s="112">
        <f>IF($C34="","",IF('Infomodule geplant'!J33="","???",'Infomodule geplant'!J33))</f>
      </c>
      <c r="K34" s="112">
        <f>IF($C34="","",IF('Infomodule geplant'!K33="","???",'Infomodule geplant'!K33))</f>
      </c>
      <c r="L34" s="169"/>
      <c r="M34" s="169"/>
      <c r="N34" s="185"/>
      <c r="O34" s="99"/>
      <c r="P34" s="97"/>
      <c r="Q34" s="88"/>
      <c r="R34" s="89"/>
      <c r="S34" s="89"/>
    </row>
    <row r="35" spans="2:19" s="81" customFormat="1" ht="15" customHeight="1">
      <c r="B35" s="184"/>
      <c r="C35" s="111"/>
      <c r="D35" s="97"/>
      <c r="E35" s="161" t="str">
        <f>IF('Infomodule geplant'!E34="","",'Infomodule geplant'!E34)</f>
        <v>Leerstelle? - Berufsintegration - Lehrstelle!</v>
      </c>
      <c r="F35" s="112"/>
      <c r="G35" s="112"/>
      <c r="H35" s="113"/>
      <c r="I35" s="114"/>
      <c r="J35" s="112"/>
      <c r="K35" s="112"/>
      <c r="L35" s="169"/>
      <c r="M35" s="169"/>
      <c r="N35" s="185"/>
      <c r="O35" s="99"/>
      <c r="P35" s="97"/>
      <c r="Q35" s="88"/>
      <c r="R35" s="89"/>
      <c r="S35" s="89"/>
    </row>
    <row r="36" spans="2:19" s="81" customFormat="1" ht="15" customHeight="1">
      <c r="B36" s="184"/>
      <c r="C36" s="111"/>
      <c r="D36" s="97"/>
      <c r="E36" s="161" t="str">
        <f>IF('Infomodule geplant'!E35="","",'Infomodule geplant'!E35)</f>
        <v>Deutsch für Erwachsene in der Region BS</v>
      </c>
      <c r="F36" s="112"/>
      <c r="G36" s="112"/>
      <c r="H36" s="113"/>
      <c r="I36" s="114"/>
      <c r="J36" s="112"/>
      <c r="K36" s="112"/>
      <c r="L36" s="169"/>
      <c r="M36" s="169"/>
      <c r="N36" s="185"/>
      <c r="O36" s="99"/>
      <c r="P36" s="97"/>
      <c r="Q36" s="88"/>
      <c r="R36" s="89"/>
      <c r="S36" s="89"/>
    </row>
    <row r="37" spans="2:19" s="81" customFormat="1" ht="15" customHeight="1">
      <c r="B37" s="184"/>
      <c r="C37" s="111"/>
      <c r="D37" s="97"/>
      <c r="E37" s="161" t="str">
        <f>IF('Infomodule geplant'!E36="","",'Infomodule geplant'!E36)</f>
        <v>Die Kantonsbibliothek Baselland</v>
      </c>
      <c r="F37" s="112"/>
      <c r="G37" s="112"/>
      <c r="H37" s="113"/>
      <c r="I37" s="114"/>
      <c r="J37" s="112"/>
      <c r="K37" s="112"/>
      <c r="L37" s="169"/>
      <c r="M37" s="169"/>
      <c r="N37" s="185"/>
      <c r="O37" s="99"/>
      <c r="P37" s="97"/>
      <c r="Q37" s="88"/>
      <c r="R37" s="89"/>
      <c r="S37" s="89"/>
    </row>
    <row r="38" spans="2:19" s="81" customFormat="1" ht="15" customHeight="1">
      <c r="B38" s="184"/>
      <c r="C38" s="111">
        <f>IF('Infomodule geplant'!C37="","",'Infomodule geplant'!C37)</f>
      </c>
      <c r="D38" s="97"/>
      <c r="E38" s="161" t="str">
        <f>IF('Infomodule geplant'!E37="","",'Infomodule geplant'!E37)</f>
        <v>Gleichstellung von Frauen und Männern</v>
      </c>
      <c r="F38" s="112">
        <f>IF($C38="","",IF('Infomodule geplant'!F37="","???",'Infomodule geplant'!F37))</f>
      </c>
      <c r="G38" s="112">
        <f>IF($C38="","",IF('Infomodule geplant'!G37="","???",'Infomodule geplant'!G37))</f>
      </c>
      <c r="H38" s="113">
        <f>IF($C38="","",IF('Infomodule geplant'!H37="","???",'Infomodule geplant'!H37))</f>
      </c>
      <c r="I38" s="114">
        <f>IF($C38="","",IF('Infomodule geplant'!I37="","???",'Infomodule geplant'!I37))</f>
      </c>
      <c r="J38" s="112">
        <f>IF($C38="","",IF('Infomodule geplant'!J37="","???",'Infomodule geplant'!J37))</f>
      </c>
      <c r="K38" s="112">
        <f>IF($C38="","",IF('Infomodule geplant'!K37="","???",'Infomodule geplant'!K37))</f>
      </c>
      <c r="L38" s="169"/>
      <c r="M38" s="169"/>
      <c r="N38" s="217"/>
      <c r="O38" s="159">
        <f>IF(L38="","",IF(L38=0,"",IF(M38&gt;L38,"Bitte Teilnehmerzahlen kontrollieren!","")))</f>
      </c>
      <c r="P38" s="97"/>
      <c r="Q38" s="88"/>
      <c r="R38" s="89"/>
      <c r="S38" s="89"/>
    </row>
    <row r="39" spans="2:19" s="81" customFormat="1" ht="15" customHeight="1">
      <c r="B39" s="184"/>
      <c r="C39" s="80" t="str">
        <f>IF('Infomodule geplant'!C38="","",'Infomodule geplant'!C38)</f>
        <v>Rund um die Familie</v>
      </c>
      <c r="D39" s="97"/>
      <c r="E39" s="161"/>
      <c r="F39" s="88"/>
      <c r="G39" s="88"/>
      <c r="H39" s="88"/>
      <c r="I39" s="88"/>
      <c r="J39" s="88"/>
      <c r="K39" s="88"/>
      <c r="L39" s="88"/>
      <c r="M39" s="88"/>
      <c r="N39" s="217"/>
      <c r="O39" s="159">
        <f>IF(L39="","",IF(L39=0,"",IF(M39&gt;L39,"Bitte Teilnehmerzahlen kontrollieren!","")))</f>
      </c>
      <c r="P39" s="97"/>
      <c r="Q39" s="88"/>
      <c r="R39" s="89"/>
      <c r="S39" s="89"/>
    </row>
    <row r="40" spans="2:19" s="81" customFormat="1" ht="15" customHeight="1">
      <c r="B40" s="184"/>
      <c r="C40" s="111">
        <f>IF('Infomodule geplant'!C39="","",'Infomodule geplant'!C39)</f>
      </c>
      <c r="D40" s="97"/>
      <c r="E40" s="161" t="str">
        <f>IF('Infomodule geplant'!E39="","",'Infomodule geplant'!E39)</f>
        <v>Die Gesundheit von Kindern fördern</v>
      </c>
      <c r="F40" s="112">
        <f>IF($C40="","",IF('Infomodule geplant'!F39="","???",'Infomodule geplant'!F39))</f>
      </c>
      <c r="G40" s="112">
        <f>IF($C40="","",IF('Infomodule geplant'!G39="","???",'Infomodule geplant'!G39))</f>
      </c>
      <c r="H40" s="113">
        <f>IF($C40="","",IF('Infomodule geplant'!H39="","???",'Infomodule geplant'!H39))</f>
      </c>
      <c r="I40" s="114">
        <f>IF($C40="","",IF('Infomodule geplant'!I39="","???",'Infomodule geplant'!I39))</f>
      </c>
      <c r="J40" s="112">
        <f>IF($C40="","",IF('Infomodule geplant'!J39="","???",'Infomodule geplant'!J39))</f>
      </c>
      <c r="K40" s="112">
        <f>IF($C40="","",IF('Infomodule geplant'!K39="","???",'Infomodule geplant'!K39))</f>
      </c>
      <c r="L40" s="169"/>
      <c r="M40" s="169"/>
      <c r="N40" s="217"/>
      <c r="O40" s="159">
        <f>IF(L40="","",IF(L40=0,"",IF(M40&gt;L40,"Bitte Teilnehmerzahlen kontrollieren!","")))</f>
      </c>
      <c r="P40" s="97"/>
      <c r="Q40" s="88"/>
      <c r="R40" s="89"/>
      <c r="S40" s="89"/>
    </row>
    <row r="41" spans="2:19" s="81" customFormat="1" ht="15" customHeight="1">
      <c r="B41" s="184"/>
      <c r="C41" s="111">
        <f>IF('Infomodule geplant'!C40="","",'Infomodule geplant'!C40)</f>
      </c>
      <c r="D41" s="97"/>
      <c r="E41" s="161" t="str">
        <f>IF('Infomodule geplant'!E40="","",'Infomodule geplant'!E40)</f>
        <v>Schwangerschaft und Beziehung</v>
      </c>
      <c r="F41" s="112">
        <f>IF($C41="","",IF('Infomodule geplant'!F40="","???",'Infomodule geplant'!F40))</f>
      </c>
      <c r="G41" s="112">
        <f>IF($C41="","",IF('Infomodule geplant'!G40="","???",'Infomodule geplant'!G40))</f>
      </c>
      <c r="H41" s="113">
        <f>IF($C41="","",IF('Infomodule geplant'!H40="","???",'Infomodule geplant'!H40))</f>
      </c>
      <c r="I41" s="114">
        <f>IF($C41="","",IF('Infomodule geplant'!I40="","???",'Infomodule geplant'!I40))</f>
      </c>
      <c r="J41" s="112">
        <f>IF($C41="","",IF('Infomodule geplant'!J40="","???",'Infomodule geplant'!J40))</f>
      </c>
      <c r="K41" s="112">
        <f>IF($C41="","",IF('Infomodule geplant'!K40="","???",'Infomodule geplant'!K40))</f>
      </c>
      <c r="L41" s="169"/>
      <c r="M41" s="169"/>
      <c r="N41" s="185"/>
      <c r="O41" s="99"/>
      <c r="P41" s="97"/>
      <c r="Q41" s="88"/>
      <c r="R41" s="89"/>
      <c r="S41" s="89"/>
    </row>
    <row r="42" spans="2:19" s="81" customFormat="1" ht="15" customHeight="1">
      <c r="B42" s="184"/>
      <c r="C42" s="111">
        <f>IF('Infomodule geplant'!C41="","",'Infomodule geplant'!C41)</f>
      </c>
      <c r="D42" s="97"/>
      <c r="E42" s="161" t="str">
        <f>IF('Infomodule geplant'!E41="","",'Infomodule geplant'!E41)</f>
        <v>Freundschaft – Liebe – Ehe!</v>
      </c>
      <c r="F42" s="112">
        <f>IF($C42="","",IF('Infomodule geplant'!F41="","???",'Infomodule geplant'!F41))</f>
      </c>
      <c r="G42" s="112">
        <f>IF($C42="","",IF('Infomodule geplant'!G41="","???",'Infomodule geplant'!G41))</f>
      </c>
      <c r="H42" s="113">
        <f>IF($C42="","",IF('Infomodule geplant'!H41="","???",'Infomodule geplant'!H41))</f>
      </c>
      <c r="I42" s="114">
        <f>IF($C42="","",IF('Infomodule geplant'!I41="","???",'Infomodule geplant'!I41))</f>
      </c>
      <c r="J42" s="112">
        <f>IF($C42="","",IF('Infomodule geplant'!J41="","???",'Infomodule geplant'!J41))</f>
      </c>
      <c r="K42" s="112">
        <f>IF($C42="","",IF('Infomodule geplant'!K41="","???",'Infomodule geplant'!K41))</f>
      </c>
      <c r="L42" s="169"/>
      <c r="M42" s="169"/>
      <c r="N42" s="217"/>
      <c r="O42" s="159">
        <f>IF(L42="","",IF(L42=0,"",IF(M42&gt;L42,"Bitte Teilnehmerzahlen kontrollieren!","")))</f>
      </c>
      <c r="P42" s="97"/>
      <c r="Q42" s="88"/>
      <c r="R42" s="89"/>
      <c r="S42" s="89"/>
    </row>
    <row r="43" spans="2:19" s="81" customFormat="1" ht="15" customHeight="1">
      <c r="B43" s="184"/>
      <c r="C43" s="80" t="str">
        <f>IF('Infomodule geplant'!C42="","",'Infomodule geplant'!C42)</f>
        <v>Gesundheit und Alter</v>
      </c>
      <c r="D43" s="97"/>
      <c r="E43" s="161"/>
      <c r="F43" s="88"/>
      <c r="G43" s="88"/>
      <c r="H43" s="88"/>
      <c r="I43" s="88"/>
      <c r="J43" s="88"/>
      <c r="K43" s="88"/>
      <c r="L43" s="88"/>
      <c r="M43" s="88"/>
      <c r="N43" s="217"/>
      <c r="O43" s="159">
        <f>IF(L43="","",IF(L43=0,"",IF(M43&gt;L43,"Bitte Teilnehmerzahlen kontrollieren!","")))</f>
      </c>
      <c r="P43" s="97"/>
      <c r="Q43" s="88"/>
      <c r="R43" s="89"/>
      <c r="S43" s="89"/>
    </row>
    <row r="44" spans="2:19" s="81" customFormat="1" ht="15" customHeight="1">
      <c r="B44" s="184"/>
      <c r="C44" s="111">
        <f>IF('Infomodule geplant'!C43="","",'Infomodule geplant'!C43)</f>
      </c>
      <c r="D44" s="97"/>
      <c r="E44" s="161" t="str">
        <f>IF('Infomodule geplant'!E43="","",'Infomodule geplant'!E43)</f>
        <v>Gesundheit unserer Kinder/Jugendlichen</v>
      </c>
      <c r="F44" s="112">
        <f>IF($C44="","",IF('Infomodule geplant'!F43="","???",'Infomodule geplant'!F43))</f>
      </c>
      <c r="G44" s="112">
        <f>IF($C44="","",IF('Infomodule geplant'!G43="","???",'Infomodule geplant'!G43))</f>
      </c>
      <c r="H44" s="113">
        <f>IF($C44="","",IF('Infomodule geplant'!H43="","???",'Infomodule geplant'!H43))</f>
      </c>
      <c r="I44" s="114">
        <f>IF($C44="","",IF('Infomodule geplant'!I43="","???",'Infomodule geplant'!I43))</f>
      </c>
      <c r="J44" s="112">
        <f>IF($C44="","",IF('Infomodule geplant'!J43="","???",'Infomodule geplant'!J43))</f>
      </c>
      <c r="K44" s="112">
        <f>IF($C44="","",IF('Infomodule geplant'!K43="","???",'Infomodule geplant'!K43))</f>
      </c>
      <c r="L44" s="169"/>
      <c r="M44" s="169"/>
      <c r="N44" s="217"/>
      <c r="O44" s="159">
        <f>IF(L44="","",IF(L44=0,"",IF(M44&gt;L44,"Bitte Teilnehmerzahlen kontrollieren!","")))</f>
      </c>
      <c r="P44" s="97"/>
      <c r="Q44" s="88"/>
      <c r="R44" s="89"/>
      <c r="S44" s="89"/>
    </row>
    <row r="45" spans="2:19" s="81" customFormat="1" ht="15" customHeight="1">
      <c r="B45" s="184"/>
      <c r="C45" s="111">
        <f>IF('Infomodule geplant'!C44="","",'Infomodule geplant'!C44)</f>
      </c>
      <c r="D45" s="97"/>
      <c r="E45" s="161" t="str">
        <f>IF('Infomodule geplant'!E44="","",'Infomodule geplant'!E44)</f>
        <v>Zahngesundheit von Kleinkindern</v>
      </c>
      <c r="F45" s="112">
        <f>IF($C45="","",IF('Infomodule geplant'!F44="","???",'Infomodule geplant'!F44))</f>
      </c>
      <c r="G45" s="112">
        <f>IF($C45="","",IF('Infomodule geplant'!G44="","???",'Infomodule geplant'!G44))</f>
      </c>
      <c r="H45" s="113">
        <f>IF($C45="","",IF('Infomodule geplant'!H44="","???",'Infomodule geplant'!H44))</f>
      </c>
      <c r="I45" s="114">
        <f>IF($C45="","",IF('Infomodule geplant'!I44="","???",'Infomodule geplant'!I44))</f>
      </c>
      <c r="J45" s="112">
        <f>IF($C45="","",IF('Infomodule geplant'!J44="","???",'Infomodule geplant'!J44))</f>
      </c>
      <c r="K45" s="112">
        <f>IF($C45="","",IF('Infomodule geplant'!K44="","???",'Infomodule geplant'!K44))</f>
      </c>
      <c r="L45" s="169"/>
      <c r="M45" s="169"/>
      <c r="N45" s="185"/>
      <c r="O45" s="99"/>
      <c r="P45" s="97"/>
      <c r="Q45" s="88"/>
      <c r="R45" s="89"/>
      <c r="S45" s="89"/>
    </row>
    <row r="46" spans="2:19" s="81" customFormat="1" ht="15" customHeight="1">
      <c r="B46" s="184"/>
      <c r="C46" s="111">
        <f>IF('Infomodule geplant'!C45="","",'Infomodule geplant'!C45)</f>
      </c>
      <c r="D46" s="97"/>
      <c r="E46" s="161" t="str">
        <f>IF('Infomodule geplant'!E45="","",'Infomodule geplant'!E45)</f>
        <v>Gut, gesund und günstig ernähren</v>
      </c>
      <c r="F46" s="112">
        <f>IF($C46="","",IF('Infomodule geplant'!F45="","???",'Infomodule geplant'!F45))</f>
      </c>
      <c r="G46" s="112">
        <f>IF($C46="","",IF('Infomodule geplant'!G45="","???",'Infomodule geplant'!G45))</f>
      </c>
      <c r="H46" s="113">
        <f>IF($C46="","",IF('Infomodule geplant'!H45="","???",'Infomodule geplant'!H45))</f>
      </c>
      <c r="I46" s="114">
        <f>IF($C46="","",IF('Infomodule geplant'!I45="","???",'Infomodule geplant'!I45))</f>
      </c>
      <c r="J46" s="112">
        <f>IF($C46="","",IF('Infomodule geplant'!J45="","???",'Infomodule geplant'!J45))</f>
      </c>
      <c r="K46" s="112">
        <f>IF($C46="","",IF('Infomodule geplant'!K45="","???",'Infomodule geplant'!K45))</f>
      </c>
      <c r="L46" s="169"/>
      <c r="M46" s="169"/>
      <c r="N46" s="217"/>
      <c r="O46" s="159">
        <f aca="true" t="shared" si="0" ref="O46:O52">IF(L46="","",IF(L46=0,"",IF(M46&gt;L46,"Bitte Teilnehmerzahlen kontrollieren!","")))</f>
      </c>
      <c r="P46" s="97"/>
      <c r="Q46" s="88"/>
      <c r="R46" s="89"/>
      <c r="S46" s="89"/>
    </row>
    <row r="47" spans="2:19" s="81" customFormat="1" ht="15" customHeight="1">
      <c r="B47" s="184"/>
      <c r="C47" s="111">
        <f>IF('Infomodule geplant'!C46="","",'Infomodule geplant'!C46)</f>
      </c>
      <c r="D47" s="97"/>
      <c r="E47" s="161" t="str">
        <f>IF('Infomodule geplant'!E46="","",'Infomodule geplant'!E46)</f>
        <v>Sucht und Migration</v>
      </c>
      <c r="F47" s="112">
        <f>IF($C47="","",IF('Infomodule geplant'!F46="","???",'Infomodule geplant'!F46))</f>
      </c>
      <c r="G47" s="112">
        <f>IF($C47="","",IF('Infomodule geplant'!G46="","???",'Infomodule geplant'!G46))</f>
      </c>
      <c r="H47" s="113">
        <f>IF($C47="","",IF('Infomodule geplant'!H46="","???",'Infomodule geplant'!H46))</f>
      </c>
      <c r="I47" s="114">
        <f>IF($C47="","",IF('Infomodule geplant'!I46="","???",'Infomodule geplant'!I46))</f>
      </c>
      <c r="J47" s="112">
        <f>IF($C47="","",IF('Infomodule geplant'!J46="","???",'Infomodule geplant'!J46))</f>
      </c>
      <c r="K47" s="112">
        <f>IF($C47="","",IF('Infomodule geplant'!K46="","???",'Infomodule geplant'!K46))</f>
      </c>
      <c r="L47" s="169"/>
      <c r="M47" s="169"/>
      <c r="N47" s="217"/>
      <c r="O47" s="159">
        <f t="shared" si="0"/>
      </c>
      <c r="P47" s="97"/>
      <c r="Q47" s="88"/>
      <c r="R47" s="89"/>
      <c r="S47" s="89"/>
    </row>
    <row r="48" spans="2:19" s="81" customFormat="1" ht="15" customHeight="1">
      <c r="B48" s="184"/>
      <c r="C48" s="111">
        <f>IF('Infomodule geplant'!C47="","",'Infomodule geplant'!C47)</f>
      </c>
      <c r="D48" s="97"/>
      <c r="E48" s="161" t="str">
        <f>IF('Infomodule geplant'!E47="","",'Infomodule geplant'!E47)</f>
        <v>Migration und psychische Gesundheit I</v>
      </c>
      <c r="F48" s="112">
        <f>IF($C48="","",IF('Infomodule geplant'!F47="","???",'Infomodule geplant'!F47))</f>
      </c>
      <c r="G48" s="112">
        <f>IF($C48="","",IF('Infomodule geplant'!G47="","???",'Infomodule geplant'!G47))</f>
      </c>
      <c r="H48" s="113">
        <f>IF($C48="","",IF('Infomodule geplant'!H47="","???",'Infomodule geplant'!H47))</f>
      </c>
      <c r="I48" s="114">
        <f>IF($C48="","",IF('Infomodule geplant'!I47="","???",'Infomodule geplant'!I47))</f>
      </c>
      <c r="J48" s="112">
        <f>IF($C48="","",IF('Infomodule geplant'!J47="","???",'Infomodule geplant'!J47))</f>
      </c>
      <c r="K48" s="112">
        <f>IF($C48="","",IF('Infomodule geplant'!K47="","???",'Infomodule geplant'!K47))</f>
      </c>
      <c r="L48" s="169"/>
      <c r="M48" s="169"/>
      <c r="N48" s="217"/>
      <c r="O48" s="159">
        <f t="shared" si="0"/>
      </c>
      <c r="P48" s="97"/>
      <c r="Q48" s="88"/>
      <c r="R48" s="89"/>
      <c r="S48" s="89"/>
    </row>
    <row r="49" spans="2:19" s="81" customFormat="1" ht="15" customHeight="1">
      <c r="B49" s="184"/>
      <c r="C49" s="111">
        <f>IF('Infomodule geplant'!C48="","",'Infomodule geplant'!C48)</f>
      </c>
      <c r="D49" s="97"/>
      <c r="E49" s="161" t="str">
        <f>IF('Infomodule geplant'!E48="","",'Infomodule geplant'!E48)</f>
        <v>Migration und psychische Gesundheit II</v>
      </c>
      <c r="F49" s="112">
        <f>IF($C49="","",IF('Infomodule geplant'!F48="","???",'Infomodule geplant'!F48))</f>
      </c>
      <c r="G49" s="112">
        <f>IF($C49="","",IF('Infomodule geplant'!G48="","???",'Infomodule geplant'!G48))</f>
      </c>
      <c r="H49" s="113">
        <f>IF($C49="","",IF('Infomodule geplant'!H48="","???",'Infomodule geplant'!H48))</f>
      </c>
      <c r="I49" s="114">
        <f>IF($C49="","",IF('Infomodule geplant'!I48="","???",'Infomodule geplant'!I48))</f>
      </c>
      <c r="J49" s="112">
        <f>IF($C49="","",IF('Infomodule geplant'!J48="","???",'Infomodule geplant'!J48))</f>
      </c>
      <c r="K49" s="112">
        <f>IF($C49="","",IF('Infomodule geplant'!K48="","???",'Infomodule geplant'!K48))</f>
      </c>
      <c r="L49" s="169"/>
      <c r="M49" s="169"/>
      <c r="N49" s="217"/>
      <c r="O49" s="159">
        <f t="shared" si="0"/>
      </c>
      <c r="P49" s="97"/>
      <c r="Q49" s="88"/>
      <c r="R49" s="89"/>
      <c r="S49" s="89"/>
    </row>
    <row r="50" spans="2:19" s="81" customFormat="1" ht="15" customHeight="1">
      <c r="B50" s="184"/>
      <c r="C50" s="111">
        <f>IF('Infomodule geplant'!C49="","",'Infomodule geplant'!C49)</f>
      </c>
      <c r="D50" s="97"/>
      <c r="E50" s="161" t="str">
        <f>IF('Infomodule geplant'!E49="","",'Infomodule geplant'!E49)</f>
        <v>Gesundheitswegweiser Schweiz</v>
      </c>
      <c r="F50" s="112">
        <f>IF($C50="","",IF('Infomodule geplant'!F49="","???",'Infomodule geplant'!F49))</f>
      </c>
      <c r="G50" s="112">
        <f>IF($C50="","",IF('Infomodule geplant'!G49="","???",'Infomodule geplant'!G49))</f>
      </c>
      <c r="H50" s="113">
        <f>IF($C50="","",IF('Infomodule geplant'!H49="","???",'Infomodule geplant'!H49))</f>
      </c>
      <c r="I50" s="114">
        <f>IF($C50="","",IF('Infomodule geplant'!I49="","???",'Infomodule geplant'!I49))</f>
      </c>
      <c r="J50" s="112">
        <f>IF($C50="","",IF('Infomodule geplant'!J49="","???",'Infomodule geplant'!J49))</f>
      </c>
      <c r="K50" s="112">
        <f>IF($C50="","",IF('Infomodule geplant'!K49="","???",'Infomodule geplant'!K49))</f>
      </c>
      <c r="L50" s="169"/>
      <c r="M50" s="169"/>
      <c r="N50" s="217"/>
      <c r="O50" s="159">
        <f t="shared" si="0"/>
      </c>
      <c r="P50" s="97"/>
      <c r="Q50" s="88"/>
      <c r="R50" s="89"/>
      <c r="S50" s="89"/>
    </row>
    <row r="51" spans="2:19" s="81" customFormat="1" ht="15" customHeight="1">
      <c r="B51" s="184"/>
      <c r="C51" s="111">
        <f>IF('Infomodule geplant'!C50="","",'Infomodule geplant'!C50)</f>
      </c>
      <c r="D51" s="97"/>
      <c r="E51" s="161" t="str">
        <f>IF('Infomodule geplant'!E50="","",'Infomodule geplant'!E50)</f>
        <v>Älter werden in Basel - Pro Senectute</v>
      </c>
      <c r="F51" s="112">
        <f>IF($C51="","",IF('Infomodule geplant'!F50="","???",'Infomodule geplant'!F50))</f>
      </c>
      <c r="G51" s="112">
        <f>IF($C51="","",IF('Infomodule geplant'!G50="","???",'Infomodule geplant'!G50))</f>
      </c>
      <c r="H51" s="113">
        <f>IF($C51="","",IF('Infomodule geplant'!H50="","???",'Infomodule geplant'!H50))</f>
      </c>
      <c r="I51" s="114">
        <f>IF($C51="","",IF('Infomodule geplant'!I50="","???",'Infomodule geplant'!I50))</f>
      </c>
      <c r="J51" s="112">
        <f>IF($C51="","",IF('Infomodule geplant'!J50="","???",'Infomodule geplant'!J50))</f>
      </c>
      <c r="K51" s="112">
        <f>IF($C51="","",IF('Infomodule geplant'!K50="","???",'Infomodule geplant'!K50))</f>
      </c>
      <c r="L51" s="169"/>
      <c r="M51" s="169"/>
      <c r="N51" s="217"/>
      <c r="O51" s="159">
        <f t="shared" si="0"/>
      </c>
      <c r="P51" s="97"/>
      <c r="Q51" s="88"/>
      <c r="R51" s="89"/>
      <c r="S51" s="89"/>
    </row>
    <row r="52" spans="2:19" s="81" customFormat="1" ht="15" customHeight="1">
      <c r="B52" s="184"/>
      <c r="C52" s="80" t="str">
        <f>IF('Infomodule geplant'!C51="","",'Infomodule geplant'!C51)</f>
        <v>Informationen zum Aufenthaltsrecht</v>
      </c>
      <c r="D52" s="97"/>
      <c r="E52" s="161"/>
      <c r="F52" s="88"/>
      <c r="G52" s="88"/>
      <c r="H52" s="88"/>
      <c r="I52" s="88"/>
      <c r="J52" s="88"/>
      <c r="K52" s="88"/>
      <c r="L52" s="88"/>
      <c r="M52" s="88"/>
      <c r="N52" s="217"/>
      <c r="O52" s="159">
        <f t="shared" si="0"/>
      </c>
      <c r="P52" s="97"/>
      <c r="Q52" s="88"/>
      <c r="R52" s="89"/>
      <c r="S52" s="89"/>
    </row>
    <row r="53" spans="2:19" s="81" customFormat="1" ht="15" customHeight="1">
      <c r="B53" s="184"/>
      <c r="C53" s="111">
        <f>IF('Infomodule geplant'!C52="","",'Infomodule geplant'!C52)</f>
      </c>
      <c r="D53" s="97"/>
      <c r="E53" s="161" t="str">
        <f>IF('Infomodule geplant'!E52="","",'Infomodule geplant'!E52)</f>
        <v>Ausländer- und Asylrecht</v>
      </c>
      <c r="F53" s="112">
        <f>IF($C53="","",IF('Infomodule geplant'!F52="","???",'Infomodule geplant'!F52))</f>
      </c>
      <c r="G53" s="112">
        <f>IF($C53="","",IF('Infomodule geplant'!G52="","???",'Infomodule geplant'!G52))</f>
      </c>
      <c r="H53" s="113">
        <f>IF($C53="","",IF('Infomodule geplant'!H52="","???",'Infomodule geplant'!H52))</f>
      </c>
      <c r="I53" s="114">
        <f>IF($C53="","",IF('Infomodule geplant'!I52="","???",'Infomodule geplant'!I52))</f>
      </c>
      <c r="J53" s="112">
        <f>IF($C53="","",IF('Infomodule geplant'!J52="","???",'Infomodule geplant'!J52))</f>
      </c>
      <c r="K53" s="112">
        <f>IF($C53="","",IF('Infomodule geplant'!K52="","???",'Infomodule geplant'!K52))</f>
      </c>
      <c r="L53" s="169"/>
      <c r="M53" s="169"/>
      <c r="N53" s="217"/>
      <c r="O53" s="159">
        <f>IF(L53="","",IF(L53=0,"",IF(M53&gt;L53,"Bitte Teilnehmerzahlen kontrollieren!","")))</f>
      </c>
      <c r="P53" s="97"/>
      <c r="Q53" s="89"/>
      <c r="R53" s="89"/>
      <c r="S53" s="89"/>
    </row>
    <row r="54" spans="2:19" s="81" customFormat="1" ht="15" customHeight="1">
      <c r="B54" s="184"/>
      <c r="C54" s="80" t="str">
        <f>IF('Infomodule geplant'!C53="","",'Infomodule geplant'!C53)</f>
        <v>Schutz vor Diskriminierung</v>
      </c>
      <c r="D54" s="97"/>
      <c r="E54" s="161"/>
      <c r="F54" s="88"/>
      <c r="G54" s="88"/>
      <c r="H54" s="88"/>
      <c r="I54" s="88"/>
      <c r="J54" s="88"/>
      <c r="K54" s="88"/>
      <c r="L54" s="88"/>
      <c r="M54" s="88"/>
      <c r="N54" s="217"/>
      <c r="O54" s="159">
        <f>IF(L54="","",IF(L54=0,"",IF(M54&gt;L54,"Bitte Teilnehmerzahlen kontrollieren!","")))</f>
      </c>
      <c r="P54" s="97"/>
      <c r="Q54" s="89"/>
      <c r="R54" s="89"/>
      <c r="S54" s="89"/>
    </row>
    <row r="55" spans="2:19" s="81" customFormat="1" ht="15" customHeight="1">
      <c r="B55" s="184"/>
      <c r="C55" s="111">
        <f>IF('Infomodule geplant'!C54="","",'Infomodule geplant'!C54)</f>
      </c>
      <c r="D55" s="97"/>
      <c r="E55" s="161" t="str">
        <f>IF('Infomodule geplant'!E54="","",'Infomodule geplant'!E54)</f>
        <v>Stopp Rassismus - Beratungsstelle</v>
      </c>
      <c r="F55" s="112">
        <f>IF($C55="","",IF('Infomodule geplant'!F54="","???",'Infomodule geplant'!F54))</f>
      </c>
      <c r="G55" s="112">
        <f>IF($C55="","",IF('Infomodule geplant'!G54="","???",'Infomodule geplant'!G54))</f>
      </c>
      <c r="H55" s="113">
        <f>IF($C55="","",IF('Infomodule geplant'!H54="","???",'Infomodule geplant'!H54))</f>
      </c>
      <c r="I55" s="114">
        <f>IF($C55="","",IF('Infomodule geplant'!I54="","???",'Infomodule geplant'!I54))</f>
      </c>
      <c r="J55" s="112">
        <f>IF($C55="","",IF('Infomodule geplant'!J54="","???",'Infomodule geplant'!J54))</f>
      </c>
      <c r="K55" s="112">
        <f>IF($C55="","",IF('Infomodule geplant'!K54="","???",'Infomodule geplant'!K54))</f>
      </c>
      <c r="L55" s="169"/>
      <c r="M55" s="169"/>
      <c r="N55" s="217"/>
      <c r="O55" s="159">
        <f>IF(L55="","",IF(L55=0,"",IF(M55&gt;L55,"Bitte Teilnehmerzahlen kontrollieren!","")))</f>
      </c>
      <c r="P55" s="97"/>
      <c r="Q55" s="89"/>
      <c r="R55" s="89"/>
      <c r="S55" s="89"/>
    </row>
    <row r="56" spans="2:19" s="107" customFormat="1" ht="30" customHeight="1">
      <c r="B56" s="186"/>
      <c r="C56" s="104" t="s">
        <v>179</v>
      </c>
      <c r="D56" s="221"/>
      <c r="E56" s="164"/>
      <c r="F56" s="105"/>
      <c r="G56" s="105"/>
      <c r="H56" s="105"/>
      <c r="I56" s="105"/>
      <c r="J56" s="105"/>
      <c r="K56" s="105"/>
      <c r="L56" s="105"/>
      <c r="M56" s="105"/>
      <c r="N56" s="185"/>
      <c r="O56" s="99"/>
      <c r="P56" s="97"/>
      <c r="Q56" s="105"/>
      <c r="R56" s="194"/>
      <c r="S56" s="194"/>
    </row>
    <row r="57" spans="2:19" s="81" customFormat="1" ht="15" customHeight="1">
      <c r="B57" s="184"/>
      <c r="C57" s="111">
        <f>IF('Infomodule geplant'!C56="","",'Infomodule geplant'!C56)</f>
      </c>
      <c r="D57" s="97"/>
      <c r="E57" s="112">
        <f>IF($C57="","",IF('Infomodule geplant'!#REF!="","???",'Infomodule geplant'!#REF!))</f>
      </c>
      <c r="F57" s="193">
        <f>IF($C57="","",IF('Infomodule geplant'!#REF!="","???",'Infomodule geplant'!#REF!))</f>
      </c>
      <c r="G57" s="112">
        <f>IF($C57="","",IF('Infomodule geplant'!#REF!="","???",'Infomodule geplant'!#REF!))</f>
      </c>
      <c r="H57" s="113">
        <f>IF($C57="","",IF('Infomodule geplant'!#REF!="","???",'Infomodule geplant'!#REF!))</f>
      </c>
      <c r="I57" s="114">
        <f>IF($C57="","",IF('Infomodule geplant'!#REF!="","???",'Infomodule geplant'!#REF!))</f>
      </c>
      <c r="J57" s="112">
        <f>IF($C57="","",IF('Infomodule geplant'!#REF!="","???",'Infomodule geplant'!#REF!))</f>
      </c>
      <c r="K57" s="112">
        <f>IF($C57="","",IF('Infomodule geplant'!#REF!="","???",'Infomodule geplant'!#REF!))</f>
      </c>
      <c r="L57" s="169"/>
      <c r="M57" s="169"/>
      <c r="N57" s="187"/>
      <c r="O57" s="99"/>
      <c r="P57" s="97"/>
      <c r="Q57" s="89"/>
      <c r="R57" s="195"/>
      <c r="S57" s="195"/>
    </row>
    <row r="58" spans="2:22" s="81" customFormat="1" ht="7.5" customHeight="1">
      <c r="B58" s="184"/>
      <c r="C58" s="188"/>
      <c r="D58" s="97"/>
      <c r="E58" s="188"/>
      <c r="F58" s="88">
        <f>IF($C58="","",IF('Infomodule geplant'!#REF!="","???",'Infomodule geplant'!#REF!))</f>
      </c>
      <c r="G58" s="88">
        <f>IF($C58="","",IF('Infomodule geplant'!#REF!="","???",'Infomodule geplant'!#REF!))</f>
      </c>
      <c r="H58" s="88">
        <f>IF($C58="","",IF('Infomodule geplant'!#REF!="","???",'Infomodule geplant'!#REF!))</f>
      </c>
      <c r="I58" s="88">
        <f>IF($C58="","",IF('Infomodule geplant'!#REF!="","???",'Infomodule geplant'!#REF!))</f>
      </c>
      <c r="J58" s="88">
        <f>IF($C58="","",IF('Infomodule geplant'!#REF!="","???",'Infomodule geplant'!#REF!))</f>
      </c>
      <c r="K58" s="88">
        <f>IF($C58="","",IF('Infomodule geplant'!#REF!="","???",'Infomodule geplant'!#REF!))</f>
      </c>
      <c r="L58" s="88">
        <f>IF($C58="","",IF('Infomodule geplant'!#REF!="","???",'Infomodule geplant'!#REF!))</f>
      </c>
      <c r="M58" s="88">
        <f>IF($C58="","",IF('Infomodule geplant'!#REF!="","???",'Infomodule geplant'!#REF!))</f>
      </c>
      <c r="N58" s="217"/>
      <c r="O58" s="159">
        <f>IF(L58="","",IF(L58=0,"",IF(M58&gt;L58,"Bitte Teilnehmerzahlen kontrollieren!","")))</f>
      </c>
      <c r="P58" s="167"/>
      <c r="Q58" s="167"/>
      <c r="R58" s="167"/>
      <c r="S58" s="99"/>
      <c r="T58" s="88"/>
      <c r="U58" s="89"/>
      <c r="V58" s="89"/>
    </row>
    <row r="59" spans="2:19" s="81" customFormat="1" ht="15" customHeight="1">
      <c r="B59" s="184"/>
      <c r="C59" s="111">
        <f>IF('Infomodule geplant'!C56="","",'Infomodule geplant'!C56)</f>
      </c>
      <c r="D59" s="97"/>
      <c r="E59" s="112">
        <f>IF($C59="","",IF('Infomodule geplant'!#REF!="","???",'Infomodule geplant'!#REF!))</f>
      </c>
      <c r="F59" s="193">
        <f>IF($C59="","",IF('Infomodule geplant'!#REF!="","???",'Infomodule geplant'!#REF!))</f>
      </c>
      <c r="G59" s="112">
        <f>IF($C59="","",IF('Infomodule geplant'!#REF!="","???",'Infomodule geplant'!#REF!))</f>
      </c>
      <c r="H59" s="113">
        <f>IF($C59="","",IF('Infomodule geplant'!#REF!="","???",'Infomodule geplant'!#REF!))</f>
      </c>
      <c r="I59" s="114">
        <f>IF($C59="","",IF('Infomodule geplant'!#REF!="","???",'Infomodule geplant'!#REF!))</f>
      </c>
      <c r="J59" s="112">
        <f>IF($C59="","",IF('Infomodule geplant'!#REF!="","???",'Infomodule geplant'!#REF!))</f>
      </c>
      <c r="K59" s="112">
        <f>IF($C59="","",IF('Infomodule geplant'!#REF!="","???",'Infomodule geplant'!#REF!))</f>
      </c>
      <c r="L59" s="169"/>
      <c r="M59" s="169"/>
      <c r="N59" s="190"/>
      <c r="O59" s="99"/>
      <c r="P59" s="97"/>
      <c r="Q59" s="89"/>
      <c r="R59" s="195"/>
      <c r="S59" s="195"/>
    </row>
    <row r="60" spans="2:22" s="81" customFormat="1" ht="7.5" customHeight="1">
      <c r="B60" s="184"/>
      <c r="C60" s="188"/>
      <c r="D60" s="97"/>
      <c r="E60" s="188"/>
      <c r="F60" s="88">
        <f>IF($C60="","",IF('Infomodule geplant'!#REF!="","???",'Infomodule geplant'!#REF!))</f>
      </c>
      <c r="G60" s="88">
        <f>IF($C60="","",IF('Infomodule geplant'!#REF!="","???",'Infomodule geplant'!#REF!))</f>
      </c>
      <c r="H60" s="165">
        <f>IF($C60="","",IF('Infomodule geplant'!#REF!="","???",'Infomodule geplant'!#REF!))</f>
      </c>
      <c r="I60" s="166">
        <f>IF($C60="","",IF('Infomodule geplant'!#REF!="","???",'Infomodule geplant'!#REF!))</f>
      </c>
      <c r="J60" s="88">
        <f>IF($C60="","",IF('Infomodule geplant'!#REF!="","???",'Infomodule geplant'!#REF!))</f>
      </c>
      <c r="K60" s="88"/>
      <c r="L60" s="167"/>
      <c r="M60" s="167"/>
      <c r="N60" s="217"/>
      <c r="O60" s="159">
        <f>IF(L60="","",IF(L60=0,"",IF(M60&gt;L60,"Bitte Teilnehmerzahlen kontrollieren!","")))</f>
      </c>
      <c r="P60" s="167"/>
      <c r="Q60" s="167"/>
      <c r="R60" s="167"/>
      <c r="S60" s="99"/>
      <c r="T60" s="88"/>
      <c r="U60" s="89"/>
      <c r="V60" s="89"/>
    </row>
    <row r="61" spans="2:19" s="81" customFormat="1" ht="15" customHeight="1">
      <c r="B61" s="184"/>
      <c r="C61" s="111">
        <f>IF('Infomodule geplant'!C59="","",'Infomodule geplant'!C59)</f>
      </c>
      <c r="D61" s="97"/>
      <c r="E61" s="112">
        <f>IF($C61="","",IF('Infomodule geplant'!E59="","???",'Infomodule geplant'!E59))</f>
      </c>
      <c r="F61" s="193">
        <f>IF($C61="","",IF('Infomodule geplant'!F59="","???",'Infomodule geplant'!F59))</f>
      </c>
      <c r="G61" s="112">
        <f>IF($C61="","",IF('Infomodule geplant'!G59="","???",'Infomodule geplant'!G59))</f>
      </c>
      <c r="H61" s="113">
        <f>IF($C61="","",IF('Infomodule geplant'!H59="","???",'Infomodule geplant'!H59))</f>
      </c>
      <c r="I61" s="114">
        <f>IF($C61="","",IF('Infomodule geplant'!I59="","???",'Infomodule geplant'!I59))</f>
      </c>
      <c r="J61" s="112">
        <f>IF($C61="","",IF('Infomodule geplant'!J59="","???",'Infomodule geplant'!J59))</f>
      </c>
      <c r="K61" s="112">
        <f>IF($C61="","",IF('Infomodule geplant'!K59="","???",'Infomodule geplant'!K59))</f>
      </c>
      <c r="L61" s="169"/>
      <c r="M61" s="169"/>
      <c r="N61" s="190"/>
      <c r="O61" s="99"/>
      <c r="P61" s="97"/>
      <c r="Q61" s="89"/>
      <c r="R61" s="195"/>
      <c r="S61" s="195"/>
    </row>
    <row r="62" spans="2:19" s="81" customFormat="1" ht="7.5" customHeight="1">
      <c r="B62" s="184"/>
      <c r="C62" s="188"/>
      <c r="D62" s="97"/>
      <c r="E62" s="92"/>
      <c r="F62" s="93"/>
      <c r="G62" s="93"/>
      <c r="H62" s="94"/>
      <c r="I62" s="95"/>
      <c r="J62" s="93"/>
      <c r="K62" s="93"/>
      <c r="L62" s="96"/>
      <c r="M62" s="96"/>
      <c r="N62" s="217"/>
      <c r="O62" s="159">
        <f>IF(L62="","",IF(L62=0,"",IF(M62&gt;L62,"Bitte Teilnehmerzahlen kontrollieren!","")))</f>
      </c>
      <c r="P62" s="97"/>
      <c r="Q62" s="88"/>
      <c r="R62" s="89"/>
      <c r="S62" s="89"/>
    </row>
    <row r="63" spans="2:19" s="81" customFormat="1" ht="27" customHeight="1">
      <c r="B63" s="184"/>
      <c r="C63" s="80" t="s">
        <v>134</v>
      </c>
      <c r="D63" s="97"/>
      <c r="E63" s="188"/>
      <c r="F63" s="329">
        <f>IF('Infomodule geplant'!F62="","",'Infomodule geplant'!F62)</f>
      </c>
      <c r="G63" s="293"/>
      <c r="H63" s="293"/>
      <c r="I63" s="293"/>
      <c r="J63" s="293"/>
      <c r="K63" s="293"/>
      <c r="L63" s="293"/>
      <c r="M63" s="294"/>
      <c r="N63" s="189"/>
      <c r="O63" s="99"/>
      <c r="P63" s="97"/>
      <c r="Q63" s="89"/>
      <c r="R63" s="89"/>
      <c r="S63" s="89"/>
    </row>
    <row r="64" spans="2:19" s="81" customFormat="1" ht="15" customHeight="1">
      <c r="B64" s="184"/>
      <c r="C64" s="8"/>
      <c r="D64" s="8"/>
      <c r="E64" s="188"/>
      <c r="F64" s="195"/>
      <c r="G64" s="195"/>
      <c r="H64" s="195"/>
      <c r="I64" s="195"/>
      <c r="J64" s="195"/>
      <c r="K64" s="195"/>
      <c r="L64" s="195"/>
      <c r="M64" s="195"/>
      <c r="N64" s="189"/>
      <c r="O64" s="99"/>
      <c r="P64" s="100"/>
      <c r="Q64" s="89"/>
      <c r="R64" s="89"/>
      <c r="S64" s="89"/>
    </row>
    <row r="65" spans="2:15" ht="12.75">
      <c r="B65" s="23"/>
      <c r="C65" s="214" t="s">
        <v>184</v>
      </c>
      <c r="D65" s="214"/>
      <c r="E65" s="6"/>
      <c r="F65" s="6"/>
      <c r="G65" s="6"/>
      <c r="H65" s="6"/>
      <c r="I65" s="6"/>
      <c r="J65" s="6"/>
      <c r="K65" s="6"/>
      <c r="L65" s="6"/>
      <c r="M65" s="6"/>
      <c r="N65" s="189"/>
      <c r="O65" s="99"/>
    </row>
    <row r="66" spans="2:15" ht="3.75" customHeight="1">
      <c r="B66" s="23"/>
      <c r="C66" s="8"/>
      <c r="D66" s="8"/>
      <c r="E66" s="6"/>
      <c r="F66" s="6"/>
      <c r="G66" s="6"/>
      <c r="H66" s="6"/>
      <c r="I66" s="6"/>
      <c r="J66" s="6"/>
      <c r="K66" s="6"/>
      <c r="L66" s="6"/>
      <c r="M66" s="6"/>
      <c r="N66" s="218"/>
      <c r="O66" s="99"/>
    </row>
    <row r="67" spans="2:15" ht="12.75">
      <c r="B67" s="23"/>
      <c r="C67" s="110"/>
      <c r="D67" s="97"/>
      <c r="E67" s="161" t="s">
        <v>3</v>
      </c>
      <c r="F67" s="330" t="str">
        <f>IF(COUNTIF(C67:C69,"x")=2,"Entweder oder!",IF(COUNTIF(C67:C69,"x")=0,"Bitte Ankreuzen!",IF(C69="x",IF(C71="","Kommentar fehlt!",""),"")))</f>
        <v>Bitte Ankreuzen!</v>
      </c>
      <c r="G67" s="331"/>
      <c r="H67" s="331"/>
      <c r="I67" s="331"/>
      <c r="J67" s="331"/>
      <c r="K67" s="6"/>
      <c r="L67" s="6"/>
      <c r="M67" s="6"/>
      <c r="N67" s="219"/>
      <c r="O67" s="100"/>
    </row>
    <row r="68" spans="2:14" ht="3.75" customHeight="1">
      <c r="B68" s="23"/>
      <c r="C68" s="8"/>
      <c r="D68" s="97"/>
      <c r="E68" s="6"/>
      <c r="F68" s="331"/>
      <c r="G68" s="331"/>
      <c r="H68" s="331"/>
      <c r="I68" s="331"/>
      <c r="J68" s="331"/>
      <c r="K68" s="6"/>
      <c r="L68" s="6"/>
      <c r="M68" s="6"/>
      <c r="N68" s="220"/>
    </row>
    <row r="69" spans="2:14" ht="12.75">
      <c r="B69" s="23"/>
      <c r="C69" s="110"/>
      <c r="D69" s="97"/>
      <c r="E69" s="161" t="s">
        <v>181</v>
      </c>
      <c r="F69" s="331"/>
      <c r="G69" s="331"/>
      <c r="H69" s="331"/>
      <c r="I69" s="331"/>
      <c r="J69" s="331"/>
      <c r="K69" s="156"/>
      <c r="L69" s="6"/>
      <c r="M69" s="6"/>
      <c r="N69" s="220"/>
    </row>
    <row r="70" spans="2:14" ht="3.75" customHeight="1">
      <c r="B70" s="23"/>
      <c r="C70" s="8"/>
      <c r="D70" s="8"/>
      <c r="E70" s="6"/>
      <c r="F70" s="6"/>
      <c r="G70" s="6"/>
      <c r="H70" s="6"/>
      <c r="I70" s="6"/>
      <c r="J70" s="6"/>
      <c r="K70" s="6"/>
      <c r="L70" s="6"/>
      <c r="M70" s="6"/>
      <c r="N70" s="220"/>
    </row>
    <row r="71" spans="2:14" ht="39" customHeight="1">
      <c r="B71" s="23"/>
      <c r="C71" s="325"/>
      <c r="D71" s="326"/>
      <c r="E71" s="327"/>
      <c r="F71" s="327"/>
      <c r="G71" s="327"/>
      <c r="H71" s="327"/>
      <c r="I71" s="327"/>
      <c r="J71" s="327"/>
      <c r="K71" s="327"/>
      <c r="L71" s="327"/>
      <c r="M71" s="328"/>
      <c r="N71" s="220"/>
    </row>
    <row r="72" spans="2:14" ht="12.75">
      <c r="B72" s="25"/>
      <c r="C72" s="176"/>
      <c r="D72" s="176"/>
      <c r="E72" s="26"/>
      <c r="F72" s="26"/>
      <c r="G72" s="26"/>
      <c r="H72" s="26"/>
      <c r="I72" s="26"/>
      <c r="J72" s="26"/>
      <c r="K72" s="26"/>
      <c r="L72" s="26"/>
      <c r="M72" s="26"/>
      <c r="N72" s="27"/>
    </row>
  </sheetData>
  <sheetProtection password="CF59" sheet="1"/>
  <mergeCells count="17">
    <mergeCell ref="L12:M12"/>
    <mergeCell ref="L2:M2"/>
    <mergeCell ref="F8:M8"/>
    <mergeCell ref="F9:M9"/>
    <mergeCell ref="F20:G20"/>
    <mergeCell ref="L20:L21"/>
    <mergeCell ref="L14:M14"/>
    <mergeCell ref="M20:M21"/>
    <mergeCell ref="L11:M11"/>
    <mergeCell ref="L13:M13"/>
    <mergeCell ref="L15:M15"/>
    <mergeCell ref="H20:H21"/>
    <mergeCell ref="I20:I21"/>
    <mergeCell ref="J20:K20"/>
    <mergeCell ref="C71:M71"/>
    <mergeCell ref="F63:M63"/>
    <mergeCell ref="F67:J69"/>
  </mergeCells>
  <conditionalFormatting sqref="E62 E69 E32:E56 E23:E30">
    <cfRule type="expression" priority="155" dxfId="0" stopIfTrue="1">
      <formula>C23="x"</formula>
    </cfRule>
  </conditionalFormatting>
  <conditionalFormatting sqref="E24:E25">
    <cfRule type="expression" priority="154" dxfId="0" stopIfTrue="1">
      <formula>C24="x"</formula>
    </cfRule>
  </conditionalFormatting>
  <conditionalFormatting sqref="E26">
    <cfRule type="expression" priority="151" dxfId="0" stopIfTrue="1">
      <formula>C26="x"</formula>
    </cfRule>
  </conditionalFormatting>
  <conditionalFormatting sqref="E39">
    <cfRule type="expression" priority="148" dxfId="0" stopIfTrue="1">
      <formula>C39="x"</formula>
    </cfRule>
  </conditionalFormatting>
  <conditionalFormatting sqref="E41">
    <cfRule type="expression" priority="147" dxfId="0" stopIfTrue="1">
      <formula>C41="x"</formula>
    </cfRule>
  </conditionalFormatting>
  <conditionalFormatting sqref="E44">
    <cfRule type="expression" priority="145" dxfId="0" stopIfTrue="1">
      <formula>C44="x"</formula>
    </cfRule>
  </conditionalFormatting>
  <conditionalFormatting sqref="E46">
    <cfRule type="expression" priority="144" dxfId="0" stopIfTrue="1">
      <formula>C46="x"</formula>
    </cfRule>
  </conditionalFormatting>
  <conditionalFormatting sqref="E50">
    <cfRule type="expression" priority="143" dxfId="0" stopIfTrue="1">
      <formula>C50="x"</formula>
    </cfRule>
  </conditionalFormatting>
  <conditionalFormatting sqref="E53">
    <cfRule type="expression" priority="141" dxfId="0" stopIfTrue="1">
      <formula>C53="x"</formula>
    </cfRule>
  </conditionalFormatting>
  <conditionalFormatting sqref="E54">
    <cfRule type="expression" priority="140" dxfId="0" stopIfTrue="1">
      <formula>C54="x"</formula>
    </cfRule>
  </conditionalFormatting>
  <conditionalFormatting sqref="E28">
    <cfRule type="expression" priority="138" dxfId="0" stopIfTrue="1">
      <formula>C28="x"</formula>
    </cfRule>
  </conditionalFormatting>
  <conditionalFormatting sqref="Q62 Q59">
    <cfRule type="expression" priority="134" dxfId="2" stopIfTrue="1">
      <formula>W59="x"</formula>
    </cfRule>
  </conditionalFormatting>
  <conditionalFormatting sqref="I62">
    <cfRule type="expression" priority="127" dxfId="2" stopIfTrue="1">
      <formula>H62="x"</formula>
    </cfRule>
  </conditionalFormatting>
  <conditionalFormatting sqref="F63 F62:J62 Q62 L62:M62">
    <cfRule type="expression" priority="126" dxfId="2" stopIfTrue="1">
      <formula>#REF!="x"</formula>
    </cfRule>
  </conditionalFormatting>
  <conditionalFormatting sqref="F63 Q62 F62:G62">
    <cfRule type="expression" priority="124" dxfId="2" stopIfTrue="1">
      <formula>H62="x"</formula>
    </cfRule>
  </conditionalFormatting>
  <conditionalFormatting sqref="G62">
    <cfRule type="expression" priority="122" dxfId="2" stopIfTrue="1">
      <formula>L62="x"</formula>
    </cfRule>
  </conditionalFormatting>
  <conditionalFormatting sqref="M56 M43 M52 M54 M27 M32 M39 M60">
    <cfRule type="cellIs" priority="108" dxfId="4" operator="between" stopIfTrue="1">
      <formula>1</formula>
      <formula>11</formula>
    </cfRule>
  </conditionalFormatting>
  <conditionalFormatting sqref="E25">
    <cfRule type="expression" priority="99" dxfId="0" stopIfTrue="1">
      <formula>C25="x"</formula>
    </cfRule>
  </conditionalFormatting>
  <conditionalFormatting sqref="E26">
    <cfRule type="expression" priority="98" dxfId="0" stopIfTrue="1">
      <formula>C26="x"</formula>
    </cfRule>
  </conditionalFormatting>
  <conditionalFormatting sqref="E26">
    <cfRule type="expression" priority="97" dxfId="0" stopIfTrue="1">
      <formula>C26="x"</formula>
    </cfRule>
  </conditionalFormatting>
  <conditionalFormatting sqref="E43">
    <cfRule type="expression" priority="96" dxfId="0" stopIfTrue="1">
      <formula>C43="x"</formula>
    </cfRule>
  </conditionalFormatting>
  <conditionalFormatting sqref="E52">
    <cfRule type="expression" priority="95" dxfId="0" stopIfTrue="1">
      <formula>C52="x"</formula>
    </cfRule>
  </conditionalFormatting>
  <conditionalFormatting sqref="E67">
    <cfRule type="expression" priority="85" dxfId="0" stopIfTrue="1">
      <formula>C67="x"</formula>
    </cfRule>
  </conditionalFormatting>
  <conditionalFormatting sqref="E67">
    <cfRule type="expression" priority="84" dxfId="0" stopIfTrue="1">
      <formula>C67="x"</formula>
    </cfRule>
  </conditionalFormatting>
  <conditionalFormatting sqref="E69">
    <cfRule type="expression" priority="83" dxfId="0" stopIfTrue="1">
      <formula>C69="x"</formula>
    </cfRule>
  </conditionalFormatting>
  <conditionalFormatting sqref="E39">
    <cfRule type="expression" priority="77" dxfId="0" stopIfTrue="1">
      <formula>C39="x"</formula>
    </cfRule>
  </conditionalFormatting>
  <conditionalFormatting sqref="E39">
    <cfRule type="expression" priority="74" dxfId="0" stopIfTrue="1">
      <formula>C39="x"</formula>
    </cfRule>
  </conditionalFormatting>
  <conditionalFormatting sqref="E43">
    <cfRule type="expression" priority="72" dxfId="0" stopIfTrue="1">
      <formula>C43="x"</formula>
    </cfRule>
  </conditionalFormatting>
  <conditionalFormatting sqref="E46">
    <cfRule type="expression" priority="71" dxfId="0" stopIfTrue="1">
      <formula>C46="x"</formula>
    </cfRule>
  </conditionalFormatting>
  <conditionalFormatting sqref="E48:E49">
    <cfRule type="expression" priority="70" dxfId="0" stopIfTrue="1">
      <formula>C48="x"</formula>
    </cfRule>
  </conditionalFormatting>
  <conditionalFormatting sqref="E48:E49">
    <cfRule type="expression" priority="69" dxfId="0" stopIfTrue="1">
      <formula>C48="x"</formula>
    </cfRule>
  </conditionalFormatting>
  <conditionalFormatting sqref="E48:E49">
    <cfRule type="expression" priority="68" dxfId="0" stopIfTrue="1">
      <formula>C48="x"</formula>
    </cfRule>
  </conditionalFormatting>
  <conditionalFormatting sqref="E49">
    <cfRule type="expression" priority="67" dxfId="0" stopIfTrue="1">
      <formula>C49="x"</formula>
    </cfRule>
  </conditionalFormatting>
  <conditionalFormatting sqref="E49">
    <cfRule type="expression" priority="66" dxfId="0" stopIfTrue="1">
      <formula>C49="x"</formula>
    </cfRule>
  </conditionalFormatting>
  <conditionalFormatting sqref="E43:E44">
    <cfRule type="expression" priority="60" dxfId="0" stopIfTrue="1">
      <formula>C43="x"</formula>
    </cfRule>
  </conditionalFormatting>
  <conditionalFormatting sqref="E24:E25">
    <cfRule type="expression" priority="59" dxfId="0" stopIfTrue="1">
      <formula>C24="x"</formula>
    </cfRule>
  </conditionalFormatting>
  <conditionalFormatting sqref="E26">
    <cfRule type="expression" priority="56" dxfId="0" stopIfTrue="1">
      <formula>C26="x"</formula>
    </cfRule>
  </conditionalFormatting>
  <conditionalFormatting sqref="E25">
    <cfRule type="expression" priority="54" dxfId="0" stopIfTrue="1">
      <formula>C25="x"</formula>
    </cfRule>
  </conditionalFormatting>
  <conditionalFormatting sqref="E26">
    <cfRule type="expression" priority="53" dxfId="0" stopIfTrue="1">
      <formula>C26="x"</formula>
    </cfRule>
  </conditionalFormatting>
  <conditionalFormatting sqref="E26">
    <cfRule type="expression" priority="52" dxfId="0" stopIfTrue="1">
      <formula>C26="x"</formula>
    </cfRule>
  </conditionalFormatting>
  <conditionalFormatting sqref="E24">
    <cfRule type="expression" priority="50" dxfId="0" stopIfTrue="1">
      <formula>C24="x"</formula>
    </cfRule>
  </conditionalFormatting>
  <conditionalFormatting sqref="E29">
    <cfRule type="expression" priority="48" dxfId="0" stopIfTrue="1">
      <formula>C29="x"</formula>
    </cfRule>
  </conditionalFormatting>
  <conditionalFormatting sqref="E28">
    <cfRule type="expression" priority="47" dxfId="0" stopIfTrue="1">
      <formula>C28="x"</formula>
    </cfRule>
  </conditionalFormatting>
  <conditionalFormatting sqref="E28">
    <cfRule type="expression" priority="46" dxfId="0" stopIfTrue="1">
      <formula>C28="x"</formula>
    </cfRule>
  </conditionalFormatting>
  <conditionalFormatting sqref="E29">
    <cfRule type="expression" priority="45" dxfId="0" stopIfTrue="1">
      <formula>C29="x"</formula>
    </cfRule>
  </conditionalFormatting>
  <conditionalFormatting sqref="T58 P58:R58">
    <cfRule type="expression" priority="22" dxfId="2" stopIfTrue="1">
      <formula>#REF!="x"</formula>
    </cfRule>
  </conditionalFormatting>
  <conditionalFormatting sqref="T60 P60:R60">
    <cfRule type="expression" priority="16" dxfId="2" stopIfTrue="1">
      <formula>#REF!="x"</formula>
    </cfRule>
  </conditionalFormatting>
  <conditionalFormatting sqref="N45 N41 N34:N37 N29:N30 N56:N57">
    <cfRule type="cellIs" priority="9" dxfId="4" operator="between" stopIfTrue="1">
      <formula>1</formula>
      <formula>11</formula>
    </cfRule>
  </conditionalFormatting>
  <conditionalFormatting sqref="N59">
    <cfRule type="expression" priority="8" dxfId="2" stopIfTrue="1">
      <formula>#REF!="x"</formula>
    </cfRule>
  </conditionalFormatting>
  <conditionalFormatting sqref="N61">
    <cfRule type="expression" priority="7" dxfId="2" stopIfTrue="1">
      <formula>#REF!="x"</formula>
    </cfRule>
  </conditionalFormatting>
  <conditionalFormatting sqref="E31">
    <cfRule type="expression" priority="4" dxfId="0" stopIfTrue="1">
      <formula>C32="x"</formula>
    </cfRule>
  </conditionalFormatting>
  <conditionalFormatting sqref="E31">
    <cfRule type="expression" priority="3" dxfId="0" stopIfTrue="1">
      <formula>C32="x"</formula>
    </cfRule>
  </conditionalFormatting>
  <dataValidations count="1">
    <dataValidation allowBlank="1" showInputMessage="1" showErrorMessage="1" error="Eingabe muss x sein" sqref="C61:D61 C59:D59 C57:D57 C44:C51 C53 C40:C42 C55 C23:C26 C33:C38 C28:C31"/>
  </dataValidations>
  <printOptions horizontalCentered="1"/>
  <pageMargins left="0" right="0.31496062992125984" top="0" bottom="0.31496062992125984" header="0.1968503937007874" footer="0.15748031496062992"/>
  <pageSetup fitToHeight="0" fitToWidth="1" horizontalDpi="600" verticalDpi="600" orientation="landscape" paperSize="9" scale="98" r:id="rId2"/>
  <headerFooter alignWithMargins="0">
    <oddFooter>&amp;L&amp;9&amp;D&amp;R&amp;9 Infomodule durchgeführt Seite &amp;P von &amp;N</oddFooter>
  </headerFooter>
  <rowBreaks count="1" manualBreakCount="1">
    <brk id="42" max="255" man="1"/>
  </rowBreaks>
  <ignoredErrors>
    <ignoredError sqref="E63:M70 L2 E23:K23 E32:M34 C57 L57:M57 C59 L59:M59 C61 L61:M61 E72:M84 E54:M56 E53:K53 C62 L62:M62 F61:K61 K59 F57:K57 E62:K62 E58 E57 E60:K60 E59 E61 C53 C54:C56 C72:C84 C32:C34 C63:C70 E38:M52 C38:C52 C24:C29 E24:M29 F31:M31" unlockedFormula="1"/>
    <ignoredError sqref="F58:K58 F59:J59" formula="1" unlockedFormula="1"/>
    <ignoredError sqref="L58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M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3.00390625" style="0" customWidth="1"/>
    <col min="2" max="2" width="26.8515625" style="0" customWidth="1"/>
    <col min="4" max="6" width="3.8515625" style="0" customWidth="1"/>
    <col min="7" max="7" width="21.421875" style="0" customWidth="1"/>
    <col min="8" max="8" width="6.28125" style="0" customWidth="1"/>
    <col min="12" max="12" width="6.421875" style="0" customWidth="1"/>
    <col min="13" max="13" width="13.140625" style="0" customWidth="1"/>
    <col min="14" max="15" width="14.140625" style="0" customWidth="1"/>
    <col min="16" max="16" width="24.28125" style="0" customWidth="1"/>
    <col min="17" max="17" width="23.28125" style="0" customWidth="1"/>
    <col min="24" max="24" width="11.28125" style="0" customWidth="1"/>
    <col min="28" max="28" width="3.8515625" style="0" customWidth="1"/>
    <col min="30" max="30" width="14.7109375" style="0" customWidth="1"/>
    <col min="31" max="31" width="3.8515625" style="0" customWidth="1"/>
    <col min="33" max="50" width="3.8515625" style="0" customWidth="1"/>
    <col min="51" max="51" width="14.7109375" style="0" customWidth="1"/>
    <col min="52" max="52" width="5.7109375" style="0" customWidth="1"/>
    <col min="53" max="53" width="14.7109375" style="0" customWidth="1"/>
    <col min="54" max="54" width="3.8515625" style="0" customWidth="1"/>
    <col min="56" max="82" width="5.7109375" style="0" customWidth="1"/>
    <col min="83" max="83" width="14.7109375" style="0" customWidth="1"/>
    <col min="84" max="85" width="5.7109375" style="0" customWidth="1"/>
    <col min="86" max="86" width="14.7109375" style="0" customWidth="1"/>
    <col min="87" max="88" width="5.7109375" style="0" customWidth="1"/>
    <col min="89" max="89" width="14.7109375" style="0" customWidth="1"/>
    <col min="90" max="91" width="5.7109375" style="0" customWidth="1"/>
    <col min="92" max="92" width="3.8515625" style="0" customWidth="1"/>
    <col min="94" max="95" width="16.57421875" style="0" customWidth="1"/>
    <col min="96" max="96" width="3.8515625" style="0" customWidth="1"/>
    <col min="98" max="105" width="3.8515625" style="0" customWidth="1"/>
    <col min="106" max="106" width="14.7109375" style="0" customWidth="1"/>
    <col min="107" max="107" width="3.8515625" style="0" customWidth="1"/>
    <col min="108" max="108" width="14.7109375" style="0" customWidth="1"/>
    <col min="109" max="109" width="3.8515625" style="0" customWidth="1"/>
    <col min="110" max="110" width="5.7109375" style="0" customWidth="1"/>
    <col min="111" max="111" width="3.8515625" style="0" customWidth="1"/>
    <col min="113" max="113" width="14.7109375" style="0" customWidth="1"/>
    <col min="114" max="114" width="3.8515625" style="0" customWidth="1"/>
    <col min="116" max="116" width="6.57421875" style="0" customWidth="1"/>
    <col min="117" max="122" width="6.28125" style="0" customWidth="1"/>
    <col min="123" max="123" width="14.7109375" style="0" customWidth="1"/>
    <col min="124" max="124" width="3.8515625" style="0" customWidth="1"/>
    <col min="125" max="125" width="14.7109375" style="0" customWidth="1"/>
    <col min="126" max="126" width="3.8515625" style="0" customWidth="1"/>
    <col min="127" max="127" width="14.7109375" style="0" customWidth="1"/>
    <col min="128" max="128" width="3.8515625" style="0" customWidth="1"/>
    <col min="130" max="130" width="5.8515625" style="0" customWidth="1"/>
    <col min="131" max="136" width="6.421875" style="0" customWidth="1"/>
    <col min="137" max="137" width="3.8515625" style="0" customWidth="1"/>
    <col min="139" max="139" width="3.8515625" style="0" customWidth="1"/>
    <col min="140" max="140" width="14.7109375" style="0" customWidth="1"/>
    <col min="141" max="141" width="3.8515625" style="0" customWidth="1"/>
    <col min="142" max="142" width="14.7109375" style="0" customWidth="1"/>
    <col min="143" max="143" width="3.8515625" style="0" customWidth="1"/>
    <col min="144" max="144" width="14.7109375" style="0" customWidth="1"/>
    <col min="145" max="145" width="3.8515625" style="0" customWidth="1"/>
    <col min="146" max="146" width="14.7109375" style="0" customWidth="1"/>
    <col min="147" max="147" width="3.8515625" style="0" customWidth="1"/>
    <col min="148" max="148" width="14.7109375" style="0" customWidth="1"/>
    <col min="149" max="149" width="3.8515625" style="0" customWidth="1"/>
    <col min="150" max="150" width="14.7109375" style="0" customWidth="1"/>
    <col min="151" max="151" width="3.8515625" style="0" customWidth="1"/>
    <col min="152" max="152" width="14.7109375" style="0" customWidth="1"/>
    <col min="153" max="153" width="3.8515625" style="0" customWidth="1"/>
    <col min="154" max="154" width="14.7109375" style="0" customWidth="1"/>
    <col min="155" max="155" width="3.8515625" style="0" customWidth="1"/>
    <col min="156" max="156" width="14.7109375" style="0" customWidth="1"/>
    <col min="157" max="157" width="3.8515625" style="0" customWidth="1"/>
    <col min="158" max="158" width="14.7109375" style="0" customWidth="1"/>
    <col min="159" max="159" width="3.8515625" style="0" customWidth="1"/>
    <col min="160" max="160" width="14.7109375" style="0" customWidth="1"/>
    <col min="161" max="161" width="3.8515625" style="0" customWidth="1"/>
    <col min="162" max="162" width="14.7109375" style="0" customWidth="1"/>
    <col min="163" max="163" width="3.8515625" style="0" customWidth="1"/>
    <col min="164" max="164" width="14.7109375" style="0" customWidth="1"/>
    <col min="165" max="165" width="3.8515625" style="0" customWidth="1"/>
    <col min="166" max="166" width="14.7109375" style="0" customWidth="1"/>
    <col min="167" max="167" width="10.421875" style="0" customWidth="1"/>
    <col min="169" max="169" width="14.7109375" style="0" customWidth="1"/>
    <col min="170" max="170" width="3.8515625" style="0" customWidth="1"/>
    <col min="172" max="203" width="6.00390625" style="0" customWidth="1"/>
    <col min="204" max="204" width="14.7109375" style="0" customWidth="1"/>
    <col min="205" max="205" width="3.8515625" style="0" customWidth="1"/>
    <col min="206" max="206" width="14.7109375" style="0" customWidth="1"/>
    <col min="207" max="207" width="3.8515625" style="0" customWidth="1"/>
    <col min="208" max="208" width="14.7109375" style="0" customWidth="1"/>
    <col min="209" max="209" width="3.8515625" style="0" customWidth="1"/>
    <col min="210" max="210" width="14.7109375" style="0" customWidth="1"/>
    <col min="211" max="211" width="3.8515625" style="0" customWidth="1"/>
    <col min="212" max="212" width="14.7109375" style="0" customWidth="1"/>
    <col min="213" max="213" width="3.8515625" style="0" customWidth="1"/>
    <col min="214" max="214" width="14.7109375" style="0" customWidth="1"/>
    <col min="215" max="215" width="3.8515625" style="0" customWidth="1"/>
    <col min="216" max="216" width="14.7109375" style="0" customWidth="1"/>
    <col min="217" max="217" width="5.00390625" style="0" customWidth="1"/>
    <col min="218" max="218" width="7.140625" style="0" customWidth="1"/>
    <col min="219" max="219" width="8.421875" style="0" customWidth="1"/>
    <col min="220" max="220" width="3.8515625" style="0" customWidth="1"/>
  </cols>
  <sheetData>
    <row r="1" spans="30:173" ht="12.75">
      <c r="AD1" s="1" t="s">
        <v>157</v>
      </c>
      <c r="AG1" t="s">
        <v>115</v>
      </c>
      <c r="BD1" s="1" t="s">
        <v>195</v>
      </c>
      <c r="CP1" s="1" t="s">
        <v>111</v>
      </c>
      <c r="CT1" t="s">
        <v>112</v>
      </c>
      <c r="DI1" t="s">
        <v>113</v>
      </c>
      <c r="DL1" s="1" t="s">
        <v>122</v>
      </c>
      <c r="DZ1" s="1" t="s">
        <v>238</v>
      </c>
      <c r="EI1" s="1" t="s">
        <v>216</v>
      </c>
      <c r="FM1" s="1" t="s">
        <v>217</v>
      </c>
      <c r="FP1" s="138" t="s">
        <v>156</v>
      </c>
      <c r="FQ1" s="1"/>
    </row>
    <row r="2" spans="1:221" s="72" customFormat="1" ht="221.25" customHeight="1">
      <c r="A2" s="71" t="s">
        <v>73</v>
      </c>
      <c r="B2" s="71" t="s">
        <v>74</v>
      </c>
      <c r="C2" s="71" t="s">
        <v>0</v>
      </c>
      <c r="D2" s="71" t="s">
        <v>6</v>
      </c>
      <c r="E2" s="71" t="s">
        <v>189</v>
      </c>
      <c r="F2" s="71" t="s">
        <v>190</v>
      </c>
      <c r="G2" s="71" t="s">
        <v>75</v>
      </c>
      <c r="H2" s="71" t="s">
        <v>76</v>
      </c>
      <c r="I2" s="71" t="s">
        <v>65</v>
      </c>
      <c r="J2" s="71" t="s">
        <v>77</v>
      </c>
      <c r="K2" s="71" t="s">
        <v>78</v>
      </c>
      <c r="L2" s="71" t="s">
        <v>79</v>
      </c>
      <c r="M2" s="71" t="s">
        <v>80</v>
      </c>
      <c r="N2" s="71" t="s">
        <v>81</v>
      </c>
      <c r="O2" s="71" t="s">
        <v>82</v>
      </c>
      <c r="P2" s="71" t="s">
        <v>83</v>
      </c>
      <c r="Q2" s="71" t="s">
        <v>84</v>
      </c>
      <c r="R2" s="71" t="s">
        <v>90</v>
      </c>
      <c r="S2" s="71" t="s">
        <v>85</v>
      </c>
      <c r="T2" s="71" t="s">
        <v>86</v>
      </c>
      <c r="U2" s="71" t="s">
        <v>87</v>
      </c>
      <c r="V2" s="71" t="s">
        <v>88</v>
      </c>
      <c r="W2" s="71" t="s">
        <v>89</v>
      </c>
      <c r="X2" s="141" t="s">
        <v>191</v>
      </c>
      <c r="Y2" s="71" t="s">
        <v>91</v>
      </c>
      <c r="Z2" s="71" t="s">
        <v>92</v>
      </c>
      <c r="AA2" s="71" t="s">
        <v>93</v>
      </c>
      <c r="AB2" s="71" t="s">
        <v>219</v>
      </c>
      <c r="AC2" s="71" t="s">
        <v>220</v>
      </c>
      <c r="AD2" s="71" t="s">
        <v>192</v>
      </c>
      <c r="AE2" s="71" t="s">
        <v>221</v>
      </c>
      <c r="AF2" s="71" t="s">
        <v>222</v>
      </c>
      <c r="AG2" s="71" t="str">
        <f>Berichterstattung!F54</f>
        <v>Gesamte Bevölkerung</v>
      </c>
      <c r="AH2" s="71" t="str">
        <f>Berichterstattung!J54</f>
        <v>Personen mit Migrationshintergrund</v>
      </c>
      <c r="AI2" s="71" t="str">
        <f>Berichterstattung!F56</f>
        <v>Frauen/Mütter</v>
      </c>
      <c r="AJ2" s="71" t="str">
        <f>Berichterstattung!J56</f>
        <v>Männer/Väter</v>
      </c>
      <c r="AK2" s="71" t="str">
        <f>Berichterstattung!N56</f>
        <v>Familien</v>
      </c>
      <c r="AL2" s="71" t="str">
        <f>Berichterstattung!F58</f>
        <v>Kinder</v>
      </c>
      <c r="AM2" s="71" t="str">
        <f>Berichterstattung!J58</f>
        <v>Jugendliche/Junge Erwachsene</v>
      </c>
      <c r="AN2" s="71" t="str">
        <f>Berichterstattung!F60</f>
        <v>Erwachsene</v>
      </c>
      <c r="AO2" s="71" t="str">
        <f>Berichterstattung!J60</f>
        <v>Senior/innen</v>
      </c>
      <c r="AP2" s="71" t="str">
        <f>Berichterstattung!F62</f>
        <v>Schweizer/innen</v>
      </c>
      <c r="AQ2" s="71" t="str">
        <f>Berichterstattung!J62</f>
        <v>Niederlassung C</v>
      </c>
      <c r="AR2" s="71" t="str">
        <f>Berichterstattung!N62</f>
        <v>Jahresaufenthalt B</v>
      </c>
      <c r="AS2" s="71" t="str">
        <f>Berichterstattung!F64</f>
        <v>Anerkannte Flüchtlinge</v>
      </c>
      <c r="AT2" s="71" t="str">
        <f>Berichterstattung!J64</f>
        <v>Vorläufige Aufnahme F</v>
      </c>
      <c r="AU2" s="71" t="str">
        <f>Berichterstattung!N64</f>
        <v>Asylsuchende N</v>
      </c>
      <c r="AV2" s="71" t="str">
        <f>Berichterstattung!F66</f>
        <v>Neu Zugezogene</v>
      </c>
      <c r="AW2" s="71" t="str">
        <f>Berichterstattung!J66</f>
        <v>Traumatisierte Personen</v>
      </c>
      <c r="AX2" s="71" t="s">
        <v>204</v>
      </c>
      <c r="AY2" s="71" t="s">
        <v>205</v>
      </c>
      <c r="AZ2" s="71" t="s">
        <v>206</v>
      </c>
      <c r="BA2" s="71" t="s">
        <v>207</v>
      </c>
      <c r="BB2" s="71" t="s">
        <v>223</v>
      </c>
      <c r="BC2" s="71" t="s">
        <v>224</v>
      </c>
      <c r="BD2" s="142" t="e">
        <f>CONCATENATE(Berichterstattung!#REF!," Zielgruppe")</f>
        <v>#REF!</v>
      </c>
      <c r="BE2" s="72" t="e">
        <f>CONCATENATE(Berichterstattung!#REF!," Zielgruppe")</f>
        <v>#REF!</v>
      </c>
      <c r="BF2" s="72" t="e">
        <f>CONCATENATE(Berichterstattung!#REF!," Aktivität")</f>
        <v>#REF!</v>
      </c>
      <c r="BG2" s="72" t="e">
        <f>CONCATENATE(Berichterstattung!#REF!," Zielgruppe")</f>
        <v>#REF!</v>
      </c>
      <c r="BH2" s="72" t="e">
        <f>CONCATENATE(Berichterstattung!#REF!," Aktivität")</f>
        <v>#REF!</v>
      </c>
      <c r="BI2" s="72" t="e">
        <f>CONCATENATE(Berichterstattung!#REF!," Zielgruppe")</f>
        <v>#REF!</v>
      </c>
      <c r="BJ2" s="72" t="e">
        <f>CONCATENATE(Berichterstattung!#REF!," Aktivität")</f>
        <v>#REF!</v>
      </c>
      <c r="BK2" s="72" t="e">
        <f>CONCATENATE(Berichterstattung!#REF!," Zielgruppe")</f>
        <v>#REF!</v>
      </c>
      <c r="BL2" s="72" t="e">
        <f>CONCATENATE(Berichterstattung!#REF!," Aktivität")</f>
        <v>#REF!</v>
      </c>
      <c r="BM2" s="72" t="e">
        <f>CONCATENATE(Berichterstattung!#REF!," Zielgruppe")</f>
        <v>#REF!</v>
      </c>
      <c r="BN2" s="72" t="e">
        <f>CONCATENATE(Berichterstattung!#REF!," Aktivität")</f>
        <v>#REF!</v>
      </c>
      <c r="BO2" s="72" t="e">
        <f>CONCATENATE(Berichterstattung!#REF!," Zielgruppe")</f>
        <v>#REF!</v>
      </c>
      <c r="BP2" s="72" t="e">
        <f>CONCATENATE(Berichterstattung!#REF!," Aktivität")</f>
        <v>#REF!</v>
      </c>
      <c r="BQ2" s="72" t="e">
        <f>CONCATENATE(Berichterstattung!#REF!," Zielgruppe")</f>
        <v>#REF!</v>
      </c>
      <c r="BR2" s="72" t="e">
        <f>CONCATENATE(Berichterstattung!#REF!," Aktivität")</f>
        <v>#REF!</v>
      </c>
      <c r="BS2" s="72" t="e">
        <f>CONCATENATE(Berichterstattung!#REF!," Zielgruppe")</f>
        <v>#REF!</v>
      </c>
      <c r="BT2" s="72" t="e">
        <f>CONCATENATE(Berichterstattung!#REF!," Aktivität")</f>
        <v>#REF!</v>
      </c>
      <c r="BU2" s="72" t="e">
        <f>CONCATENATE(Berichterstattung!#REF!," Zielgruppe")</f>
        <v>#REF!</v>
      </c>
      <c r="BV2" s="72" t="e">
        <f>CONCATENATE(Berichterstattung!#REF!," Aktivität")</f>
        <v>#REF!</v>
      </c>
      <c r="BW2" s="72" t="e">
        <f>CONCATENATE(Berichterstattung!#REF!," Zielgruppe")</f>
        <v>#REF!</v>
      </c>
      <c r="BX2" s="72" t="e">
        <f>CONCATENATE(Berichterstattung!#REF!," Aktivität")</f>
        <v>#REF!</v>
      </c>
      <c r="BY2" s="72" t="e">
        <f>CONCATENATE(Berichterstattung!#REF!," Zielgruppe")</f>
        <v>#REF!</v>
      </c>
      <c r="BZ2" s="72" t="e">
        <f>CONCATENATE(Berichterstattung!#REF!," Aktivität")</f>
        <v>#REF!</v>
      </c>
      <c r="CA2" s="72" t="e">
        <f>CONCATENATE(Berichterstattung!#REF!," Zielgruppe")</f>
        <v>#REF!</v>
      </c>
      <c r="CB2" s="72" t="e">
        <f>CONCATENATE(Berichterstattung!#REF!," Aktivität")</f>
        <v>#REF!</v>
      </c>
      <c r="CC2" s="72" t="e">
        <f>CONCATENATE(Berichterstattung!#REF!," Zielgruppe")</f>
        <v>#REF!</v>
      </c>
      <c r="CD2" s="72" t="e">
        <f>CONCATENATE(Berichterstattung!#REF!," Aktivität")</f>
        <v>#REF!</v>
      </c>
      <c r="CE2" s="71" t="s">
        <v>226</v>
      </c>
      <c r="CF2" s="72" t="str">
        <f>CONCATENATE(CE2," Zielgruppe")</f>
        <v>Andere Sprache 1 Zielgruppe</v>
      </c>
      <c r="CG2" s="72" t="str">
        <f>CONCATENATE(CE2," Aktivität")</f>
        <v>Andere Sprache 1 Aktivität</v>
      </c>
      <c r="CH2" s="71" t="s">
        <v>227</v>
      </c>
      <c r="CI2" s="72" t="str">
        <f>CONCATENATE(CH2," Zielgruppe")</f>
        <v>Andere Sprache 2 Zielgruppe</v>
      </c>
      <c r="CJ2" s="72" t="str">
        <f>CONCATENATE(CH2," Aktivität")</f>
        <v>Andere Sprache 2 Aktivität</v>
      </c>
      <c r="CK2" s="71" t="s">
        <v>228</v>
      </c>
      <c r="CL2" s="72" t="str">
        <f>CONCATENATE(CK2," Zielgruppe")</f>
        <v>Andere Sprache 3 Zielgruppe</v>
      </c>
      <c r="CM2" s="72" t="str">
        <f>CONCATENATE(CK2," Aktivität")</f>
        <v>Andere Sprache 3 Aktivität</v>
      </c>
      <c r="CN2" s="71" t="s">
        <v>225</v>
      </c>
      <c r="CO2" s="71" t="s">
        <v>229</v>
      </c>
      <c r="CP2" s="71" t="s">
        <v>119</v>
      </c>
      <c r="CQ2" s="71" t="s">
        <v>120</v>
      </c>
      <c r="CR2" s="71" t="s">
        <v>230</v>
      </c>
      <c r="CS2" s="71" t="s">
        <v>231</v>
      </c>
      <c r="CT2" s="71" t="s">
        <v>146</v>
      </c>
      <c r="CU2" s="71" t="str">
        <f>Berichterstattung!D80</f>
        <v>Flyer</v>
      </c>
      <c r="CV2" s="71" t="str">
        <f>Berichterstattung!F80</f>
        <v>Inserate</v>
      </c>
      <c r="CW2" s="71" t="str">
        <f>Berichterstattung!J80</f>
        <v>Plakate </v>
      </c>
      <c r="CX2" s="71" t="str">
        <f>Berichterstattung!D82</f>
        <v>Mailversand</v>
      </c>
      <c r="CY2" s="71" t="str">
        <f>Berichterstattung!F82</f>
        <v>Radio</v>
      </c>
      <c r="CZ2" s="71" t="str">
        <f>Berichterstattung!J82</f>
        <v>Soziale Netzwerke (Facebook, Twitter etc)</v>
      </c>
      <c r="DA2" s="71" t="s">
        <v>126</v>
      </c>
      <c r="DB2" s="71" t="s">
        <v>125</v>
      </c>
      <c r="DC2" s="71" t="s">
        <v>128</v>
      </c>
      <c r="DD2" s="71" t="s">
        <v>127</v>
      </c>
      <c r="DE2" s="71" t="s">
        <v>203</v>
      </c>
      <c r="DF2" s="71" t="s">
        <v>202</v>
      </c>
      <c r="DG2" s="71" t="s">
        <v>232</v>
      </c>
      <c r="DH2" s="71" t="s">
        <v>233</v>
      </c>
      <c r="DI2" s="71" t="s">
        <v>121</v>
      </c>
      <c r="DJ2" s="71" t="s">
        <v>234</v>
      </c>
      <c r="DK2" s="71" t="s">
        <v>235</v>
      </c>
      <c r="DL2" s="71" t="str">
        <f>Berichterstattung!D105</f>
        <v>Mündliche Befragung der Teilnehmenden</v>
      </c>
      <c r="DM2" s="71" t="str">
        <f>Berichterstattung!J105</f>
        <v>Schriftliche Befragung der Teilnehmenden</v>
      </c>
      <c r="DN2" s="71" t="str">
        <f>Berichterstattung!D107</f>
        <v>Mündliche Befragung der Referierenden</v>
      </c>
      <c r="DO2" s="71" t="str">
        <f>Berichterstattung!J107</f>
        <v>Schriftliche Befragung der Referierenden</v>
      </c>
      <c r="DP2" s="71" t="str">
        <f>Berichterstattung!D109</f>
        <v>Interne Evaluation</v>
      </c>
      <c r="DQ2" s="71" t="str">
        <f>Berichterstattung!J109</f>
        <v>Externe Evaluation</v>
      </c>
      <c r="DR2" s="71" t="s">
        <v>196</v>
      </c>
      <c r="DS2" s="71" t="s">
        <v>197</v>
      </c>
      <c r="DT2" s="71" t="s">
        <v>198</v>
      </c>
      <c r="DU2" s="71" t="s">
        <v>199</v>
      </c>
      <c r="DV2" s="71" t="s">
        <v>200</v>
      </c>
      <c r="DW2" s="71" t="s">
        <v>201</v>
      </c>
      <c r="DX2" s="71" t="s">
        <v>236</v>
      </c>
      <c r="DY2" s="71" t="s">
        <v>237</v>
      </c>
      <c r="DZ2" s="71" t="s">
        <v>114</v>
      </c>
      <c r="EA2" s="71" t="s">
        <v>163</v>
      </c>
      <c r="EB2" s="71" t="s">
        <v>172</v>
      </c>
      <c r="EC2" s="71" t="s">
        <v>171</v>
      </c>
      <c r="ED2" s="71" t="s">
        <v>215</v>
      </c>
      <c r="EE2" s="71" t="s">
        <v>214</v>
      </c>
      <c r="EF2" s="71" t="s">
        <v>209</v>
      </c>
      <c r="EG2" s="71" t="s">
        <v>239</v>
      </c>
      <c r="EH2" s="71" t="s">
        <v>240</v>
      </c>
      <c r="EI2" s="71" t="s">
        <v>269</v>
      </c>
      <c r="EJ2" s="71" t="s">
        <v>270</v>
      </c>
      <c r="EK2" s="71" t="s">
        <v>271</v>
      </c>
      <c r="EL2" s="71" t="s">
        <v>272</v>
      </c>
      <c r="EM2" s="71" t="s">
        <v>273</v>
      </c>
      <c r="EN2" s="72" t="s">
        <v>274</v>
      </c>
      <c r="EO2" s="71" t="s">
        <v>275</v>
      </c>
      <c r="EP2" s="72" t="s">
        <v>276</v>
      </c>
      <c r="EQ2" s="71" t="s">
        <v>277</v>
      </c>
      <c r="ER2" s="72" t="s">
        <v>278</v>
      </c>
      <c r="ES2" s="71" t="s">
        <v>279</v>
      </c>
      <c r="ET2" s="72" t="s">
        <v>280</v>
      </c>
      <c r="EU2" s="72" t="s">
        <v>281</v>
      </c>
      <c r="EV2" s="72" t="s">
        <v>282</v>
      </c>
      <c r="EW2" s="72" t="s">
        <v>283</v>
      </c>
      <c r="EX2" s="72" t="s">
        <v>284</v>
      </c>
      <c r="EY2" s="71" t="s">
        <v>257</v>
      </c>
      <c r="EZ2" s="72" t="s">
        <v>258</v>
      </c>
      <c r="FA2" s="71" t="s">
        <v>259</v>
      </c>
      <c r="FB2" s="72" t="s">
        <v>260</v>
      </c>
      <c r="FC2" s="71" t="s">
        <v>261</v>
      </c>
      <c r="FD2" s="72" t="s">
        <v>262</v>
      </c>
      <c r="FE2" s="71" t="s">
        <v>263</v>
      </c>
      <c r="FF2" s="72" t="s">
        <v>264</v>
      </c>
      <c r="FG2" s="71" t="s">
        <v>265</v>
      </c>
      <c r="FH2" s="72" t="s">
        <v>266</v>
      </c>
      <c r="FI2" s="71" t="s">
        <v>267</v>
      </c>
      <c r="FJ2" s="72" t="s">
        <v>268</v>
      </c>
      <c r="FK2" s="71" t="s">
        <v>241</v>
      </c>
      <c r="FL2" s="71" t="s">
        <v>242</v>
      </c>
      <c r="FM2" s="71" t="s">
        <v>124</v>
      </c>
      <c r="FN2" s="71" t="s">
        <v>285</v>
      </c>
      <c r="FO2" s="71" t="s">
        <v>286</v>
      </c>
      <c r="FP2" s="139" t="str">
        <f>'Infomodule durchgeführt'!E23</f>
        <v>Der Ausländerdienst ald</v>
      </c>
      <c r="FQ2" s="141" t="e">
        <f>'Infomodule durchgeführt'!#REF!</f>
        <v>#REF!</v>
      </c>
      <c r="FR2" s="141" t="str">
        <f>'Infomodule durchgeführt'!E24</f>
        <v>Schulden? Clever mit wenig Geld umgehen</v>
      </c>
      <c r="FS2" s="141" t="str">
        <f>'Infomodule durchgeführt'!E25</f>
        <v>Sozialversicherung und Sozialhilfe</v>
      </c>
      <c r="FT2" s="141" t="str">
        <f>'Infomodule durchgeführt'!E26</f>
        <v>Eine Liebe, zwei Kulturen</v>
      </c>
      <c r="FU2" s="141" t="str">
        <f>'Infomodule durchgeführt'!E28</f>
        <v>Mietrecht</v>
      </c>
      <c r="FV2" s="141" t="str">
        <f>'Infomodule durchgeführt'!E29</f>
        <v>Abfall, Energie und Trinkwasser</v>
      </c>
      <c r="FW2" s="141" t="str">
        <f>'Infomodule durchgeführt'!E30</f>
        <v>Strassenverkehr</v>
      </c>
      <c r="FX2" s="141" t="e">
        <f>'Infomodule durchgeführt'!#REF!</f>
        <v>#REF!</v>
      </c>
      <c r="FY2" s="141" t="e">
        <f>'Infomodule durchgeführt'!#REF!</f>
        <v>#REF!</v>
      </c>
      <c r="FZ2" s="141" t="e">
        <f>'Infomodule durchgeführt'!#REF!</f>
        <v>#REF!</v>
      </c>
      <c r="GA2" s="145" t="str">
        <f>'Infomodule durchgeführt'!E33</f>
        <v>Schulsystem Volksschulen Kanton BL</v>
      </c>
      <c r="GB2" s="141" t="e">
        <f>'Infomodule durchgeführt'!#REF!</f>
        <v>#REF!</v>
      </c>
      <c r="GC2" s="141" t="str">
        <f>'Infomodule durchgeführt'!E38</f>
        <v>Gleichstellung von Frauen und Männern</v>
      </c>
      <c r="GD2" s="141">
        <f>'Infomodule durchgeführt'!E39</f>
        <v>0</v>
      </c>
      <c r="GE2" s="141" t="str">
        <f>'Infomodule durchgeführt'!E41</f>
        <v>Schwangerschaft und Beziehung</v>
      </c>
      <c r="GF2" s="141" t="e">
        <f>'Infomodule durchgeführt'!#REF!</f>
        <v>#REF!</v>
      </c>
      <c r="GG2" s="141">
        <f>'Infomodule durchgeführt'!E43</f>
        <v>0</v>
      </c>
      <c r="GH2" s="141" t="str">
        <f>'Infomodule durchgeführt'!E44</f>
        <v>Gesundheit unserer Kinder/Jugendlichen</v>
      </c>
      <c r="GI2" s="141" t="str">
        <f>'Infomodule durchgeführt'!E46</f>
        <v>Gut, gesund und günstig ernähren</v>
      </c>
      <c r="GJ2" s="141" t="str">
        <f>'Infomodule durchgeführt'!E47</f>
        <v>Sucht und Migration</v>
      </c>
      <c r="GK2" s="145" t="str">
        <f>'Infomodule durchgeführt'!E48</f>
        <v>Migration und psychische Gesundheit I</v>
      </c>
      <c r="GL2" s="145" t="str">
        <f>'Infomodule durchgeführt'!E49</f>
        <v>Migration und psychische Gesundheit II</v>
      </c>
      <c r="GM2" s="141" t="str">
        <f>'Infomodule durchgeführt'!E50</f>
        <v>Gesundheitswegweiser Schweiz</v>
      </c>
      <c r="GN2" s="141">
        <f>'Infomodule durchgeführt'!E52</f>
        <v>0</v>
      </c>
      <c r="GO2" s="141" t="e">
        <f>'Infomodule durchgeführt'!#REF!</f>
        <v>#REF!</v>
      </c>
      <c r="GP2" s="71" t="e">
        <f>'Infomodule durchgeführt'!#REF!</f>
        <v>#REF!</v>
      </c>
      <c r="GQ2" s="71" t="str">
        <f>'Infomodule durchgeführt'!E53</f>
        <v>Ausländer- und Asylrecht</v>
      </c>
      <c r="GR2" s="71">
        <f>'Infomodule durchgeführt'!E54</f>
        <v>0</v>
      </c>
      <c r="GS2" s="71" t="str">
        <f>'Infomodule durchgeführt'!E55</f>
        <v>Stopp Rassismus - Beratungsstelle</v>
      </c>
      <c r="GT2" s="71" t="e">
        <f>'Infomodule durchgeführt'!#REF!</f>
        <v>#REF!</v>
      </c>
      <c r="GU2" s="145" t="e">
        <f>'Infomodule durchgeführt'!#REF!</f>
        <v>#REF!</v>
      </c>
      <c r="GV2" s="71" t="s">
        <v>94</v>
      </c>
      <c r="GW2" s="71" t="s">
        <v>95</v>
      </c>
      <c r="GX2" s="71" t="s">
        <v>96</v>
      </c>
      <c r="GY2" s="71" t="s">
        <v>97</v>
      </c>
      <c r="GZ2" s="71" t="s">
        <v>98</v>
      </c>
      <c r="HA2" s="71" t="s">
        <v>99</v>
      </c>
      <c r="HB2" s="71" t="s">
        <v>100</v>
      </c>
      <c r="HC2" s="71" t="s">
        <v>101</v>
      </c>
      <c r="HD2" s="71" t="s">
        <v>102</v>
      </c>
      <c r="HE2" s="71" t="s">
        <v>103</v>
      </c>
      <c r="HF2" s="71" t="s">
        <v>104</v>
      </c>
      <c r="HG2" s="71" t="s">
        <v>105</v>
      </c>
      <c r="HH2" s="71" t="s">
        <v>106</v>
      </c>
      <c r="HI2" s="71" t="s">
        <v>107</v>
      </c>
      <c r="HJ2" s="71" t="s">
        <v>108</v>
      </c>
      <c r="HK2" s="71" t="s">
        <v>109</v>
      </c>
      <c r="HL2" s="71" t="s">
        <v>243</v>
      </c>
      <c r="HM2" s="71" t="s">
        <v>244</v>
      </c>
    </row>
    <row r="3" spans="1:221" ht="12.75">
      <c r="A3" s="73">
        <f>Berichterstattung!N2</f>
      </c>
      <c r="B3" s="73">
        <f>Berichterstattung!F10</f>
      </c>
      <c r="C3" s="73">
        <f>Berichterstattung!I20</f>
      </c>
      <c r="D3" s="76" t="e">
        <f>IF(Berichterstattung!#REF!="x",1,IF(Berichterstattung!#REF!="x",0,""))</f>
        <v>#REF!</v>
      </c>
      <c r="E3" s="76">
        <f>IF(Berichterstattung!M13="x",1,IF(Berichterstattung!I13="x",0,""))</f>
      </c>
      <c r="F3" s="76">
        <f>IF(Berichterstattung!M15="","",Berichterstattung!M15)</f>
      </c>
      <c r="G3" s="75" t="s">
        <v>135</v>
      </c>
      <c r="H3" s="75">
        <f>IF(Berichterstattung!E22="x",Berichterstattung!F22,IF(Berichterstattung!G22="x",Berichterstattung!H22,""))</f>
      </c>
      <c r="I3" s="75">
        <f>IF(Berichterstattung!G24="","",Berichterstattung!G24)</f>
      </c>
      <c r="J3" s="75">
        <f>IF(Berichterstattung!M24="","",Berichterstattung!M24)</f>
      </c>
      <c r="K3" s="75">
        <f>IF(Berichterstattung!I26="","",Berichterstattung!I26)</f>
      </c>
      <c r="L3" s="75">
        <f>IF(Berichterstattung!G28="","",Berichterstattung!G28)</f>
      </c>
      <c r="M3" s="75">
        <f>IF(Berichterstattung!K28="","",Berichterstattung!K28)</f>
      </c>
      <c r="N3" s="75">
        <f>IF(Berichterstattung!G30="","",Berichterstattung!G30)</f>
      </c>
      <c r="O3" s="75">
        <f>IF(Berichterstattung!M30="","",Berichterstattung!M30)</f>
      </c>
      <c r="P3" s="75">
        <f>IF(Berichterstattung!G32="","",Berichterstattung!G32)</f>
      </c>
      <c r="Q3" s="75">
        <f>IF(Berichterstattung!M32="","",Berichterstattung!M32)</f>
      </c>
      <c r="R3" s="75">
        <f>IF(Berichterstattung!E35="x",Berichterstattung!F35,IF(Berichterstattung!G35="x",Berichterstattung!H35,""))</f>
      </c>
      <c r="S3" s="75">
        <f>IF(Berichterstattung!G37="","",Berichterstattung!G37)</f>
      </c>
      <c r="T3" s="75">
        <f>IF(Berichterstattung!M37="","",Berichterstattung!M37)</f>
      </c>
      <c r="U3" s="75">
        <f>IF(Berichterstattung!G39="","",Berichterstattung!G39)</f>
      </c>
      <c r="V3" s="75">
        <f>IF(Berichterstattung!M39="","",Berichterstattung!M39)</f>
      </c>
      <c r="W3" s="75">
        <f>IF(Berichterstattung!G41="","",Berichterstattung!G41)</f>
      </c>
      <c r="X3" s="132" t="e">
        <f>IF(Berichterstattung!#REF!="x",Berichterstattung!#REF!,IF(Berichterstattung!#REF!="x",Berichterstattung!#REF!,IF(Berichterstattung!#REF!="x",Berichterstattung!#REF!,IF(Berichterstattung!#REF!="x",Berichterstattung!#REF!,""))))</f>
        <v>#REF!</v>
      </c>
      <c r="Y3" s="75" t="e">
        <f>IF(Berichterstattung!#REF!="","",Berichterstattung!#REF!)</f>
        <v>#REF!</v>
      </c>
      <c r="Z3" s="75" t="e">
        <f>IF(Berichterstattung!#REF!="","",Berichterstattung!#REF!)</f>
        <v>#REF!</v>
      </c>
      <c r="AA3" s="75" t="e">
        <f>IF(Berichterstattung!#REF!="","",Berichterstattung!#REF!)</f>
        <v>#REF!</v>
      </c>
      <c r="AB3" s="143" t="e">
        <f>IF(Berichterstattung!#REF!="x",0,IF(Berichterstattung!#REF!="x",1,""))</f>
        <v>#REF!</v>
      </c>
      <c r="AC3" s="144" t="e">
        <f>IF(Berichterstattung!#REF!="","",Berichterstattung!#REF!)</f>
        <v>#REF!</v>
      </c>
      <c r="AD3" s="75">
        <f>IF(Berichterstattung!C46="","",Berichterstattung!C46)</f>
      </c>
      <c r="AE3" s="143">
        <f>IF(Berichterstattung!K48="x",0,IF(Berichterstattung!M48="x",1,""))</f>
      </c>
      <c r="AF3" s="144">
        <f>IF(Berichterstattung!C50="","",Berichterstattung!C50)</f>
      </c>
      <c r="AG3" s="76">
        <f>IF(Berichterstattung!E54="x",1,"")</f>
      </c>
      <c r="AH3" s="76">
        <f>IF(Berichterstattung!I54="x",1,"")</f>
      </c>
      <c r="AI3" s="76">
        <f>IF(Berichterstattung!E56="x",1,"")</f>
      </c>
      <c r="AJ3" s="76">
        <f>IF(Berichterstattung!I56="x",1,"")</f>
      </c>
      <c r="AK3" s="76">
        <f>IF(Berichterstattung!M56="x",1,"")</f>
      </c>
      <c r="AL3" s="76">
        <f>IF(Berichterstattung!E58="x",1,"")</f>
      </c>
      <c r="AM3" s="76">
        <f>IF(Berichterstattung!I58="x",1,"")</f>
      </c>
      <c r="AN3" s="76">
        <f>IF(Berichterstattung!E60="x",1,"")</f>
      </c>
      <c r="AO3" s="76">
        <f>IF(Berichterstattung!I60="x",1,"")</f>
      </c>
      <c r="AP3" s="76">
        <f>IF(Berichterstattung!E62="x",1,"")</f>
      </c>
      <c r="AQ3" s="76">
        <f>IF(Berichterstattung!I62="x",1,"")</f>
      </c>
      <c r="AR3" s="76">
        <f>IF(Berichterstattung!M62="x",1,"")</f>
      </c>
      <c r="AS3" s="76">
        <f>IF(Berichterstattung!E64="x",1,"")</f>
      </c>
      <c r="AT3" s="76">
        <f>IF(Berichterstattung!I64="x",1,"")</f>
      </c>
      <c r="AU3" s="76">
        <f>IF(Berichterstattung!M64="x",1,"")</f>
      </c>
      <c r="AV3" s="76">
        <f>IF(Berichterstattung!E66="x",1,"")</f>
      </c>
      <c r="AW3" s="76">
        <f>IF(Berichterstattung!I66="x",1,"")</f>
      </c>
      <c r="AX3" s="76">
        <f>IF(Berichterstattung!E68="x",1,"")</f>
      </c>
      <c r="AY3" s="75">
        <f>IF(AX3=1,Berichterstattung!I68,"")</f>
      </c>
      <c r="AZ3" s="76">
        <f>IF(Berichterstattung!E70="x",1,"")</f>
      </c>
      <c r="BA3" s="75">
        <f>IF(AZ3=1,Berichterstattung!I70,"")</f>
      </c>
      <c r="BB3" s="143">
        <f>IF(Berichterstattung!K72="x",0,IF(Berichterstattung!M72="x",1,""))</f>
      </c>
      <c r="BC3" s="144">
        <f>IF(Berichterstattung!C74="","",Berichterstattung!C74)</f>
      </c>
      <c r="BD3" s="74" t="e">
        <f>IF(Berichterstattung!#REF!="x",1,"")</f>
        <v>#REF!</v>
      </c>
      <c r="BE3" s="74" t="e">
        <f>IF(Berichterstattung!#REF!="x",1,"")</f>
        <v>#REF!</v>
      </c>
      <c r="BF3" s="74" t="e">
        <f>IF(Berichterstattung!#REF!="x",1,"")</f>
        <v>#REF!</v>
      </c>
      <c r="BG3" s="74" t="e">
        <f>IF(Berichterstattung!#REF!="x",1,"")</f>
        <v>#REF!</v>
      </c>
      <c r="BH3" s="74" t="e">
        <f>IF(Berichterstattung!#REF!="x",1,"")</f>
        <v>#REF!</v>
      </c>
      <c r="BI3" s="74" t="e">
        <f>IF(Berichterstattung!#REF!="x",1,"")</f>
        <v>#REF!</v>
      </c>
      <c r="BJ3" s="74" t="e">
        <f>IF(Berichterstattung!#REF!="x",1,"")</f>
        <v>#REF!</v>
      </c>
      <c r="BK3" s="74" t="e">
        <f>IF(Berichterstattung!#REF!="x",1,"")</f>
        <v>#REF!</v>
      </c>
      <c r="BL3" s="74" t="e">
        <f>IF(Berichterstattung!#REF!="x",1,"")</f>
        <v>#REF!</v>
      </c>
      <c r="BM3" s="74" t="e">
        <f>IF(Berichterstattung!#REF!="x",1,"")</f>
        <v>#REF!</v>
      </c>
      <c r="BN3" s="74" t="e">
        <f>IF(Berichterstattung!#REF!="x",1,"")</f>
        <v>#REF!</v>
      </c>
      <c r="BO3" s="74" t="e">
        <f>IF(Berichterstattung!#REF!="x",1,"")</f>
        <v>#REF!</v>
      </c>
      <c r="BP3" s="74" t="e">
        <f>IF(Berichterstattung!#REF!="x",1,"")</f>
        <v>#REF!</v>
      </c>
      <c r="BQ3" s="74" t="e">
        <f>IF(Berichterstattung!#REF!="x",1,"")</f>
        <v>#REF!</v>
      </c>
      <c r="BR3" s="74" t="e">
        <f>IF(Berichterstattung!#REF!="x",1,"")</f>
        <v>#REF!</v>
      </c>
      <c r="BS3" s="74" t="e">
        <f>IF(Berichterstattung!#REF!="x",1,"")</f>
        <v>#REF!</v>
      </c>
      <c r="BT3" s="74" t="e">
        <f>IF(Berichterstattung!#REF!="x",1,"")</f>
        <v>#REF!</v>
      </c>
      <c r="BU3" s="74" t="e">
        <f>IF(Berichterstattung!#REF!="x",1,"")</f>
        <v>#REF!</v>
      </c>
      <c r="BV3" s="74" t="e">
        <f>IF(Berichterstattung!#REF!="x",1,"")</f>
        <v>#REF!</v>
      </c>
      <c r="BW3" s="74" t="e">
        <f>IF(Berichterstattung!#REF!="x",1,"")</f>
        <v>#REF!</v>
      </c>
      <c r="BX3" s="74" t="e">
        <f>IF(Berichterstattung!#REF!="x",1,"")</f>
        <v>#REF!</v>
      </c>
      <c r="BY3" s="74" t="e">
        <f>IF(Berichterstattung!#REF!="x",1,"")</f>
        <v>#REF!</v>
      </c>
      <c r="BZ3" s="74" t="e">
        <f>IF(Berichterstattung!#REF!="x",1,"")</f>
        <v>#REF!</v>
      </c>
      <c r="CA3" s="74" t="e">
        <f>IF(Berichterstattung!#REF!="x",1,"")</f>
        <v>#REF!</v>
      </c>
      <c r="CB3" s="74" t="e">
        <f>IF(Berichterstattung!#REF!="x",1,"")</f>
        <v>#REF!</v>
      </c>
      <c r="CC3" s="74" t="e">
        <f>IF(Berichterstattung!#REF!="x",1,"")</f>
        <v>#REF!</v>
      </c>
      <c r="CD3" s="74" t="e">
        <f>IF(Berichterstattung!#REF!="x",1,"")</f>
        <v>#REF!</v>
      </c>
      <c r="CE3" s="75" t="e">
        <f>IF(Berichterstattung!#REF!="","",Berichterstattung!#REF!)</f>
        <v>#REF!</v>
      </c>
      <c r="CF3" s="74" t="e">
        <f>IF(Berichterstattung!#REF!="x",1,"")</f>
        <v>#REF!</v>
      </c>
      <c r="CG3" s="74" t="e">
        <f>IF(Berichterstattung!#REF!="x",1,"")</f>
        <v>#REF!</v>
      </c>
      <c r="CH3" s="75" t="e">
        <f>IF(Berichterstattung!#REF!="","",Berichterstattung!#REF!)</f>
        <v>#REF!</v>
      </c>
      <c r="CI3" s="74" t="e">
        <f>IF(Berichterstattung!#REF!="x",1,"")</f>
        <v>#REF!</v>
      </c>
      <c r="CJ3" s="74" t="e">
        <f>IF(Berichterstattung!#REF!="x",1,"")</f>
        <v>#REF!</v>
      </c>
      <c r="CK3" s="75" t="e">
        <f>IF(Berichterstattung!#REF!="","",Berichterstattung!#REF!)</f>
        <v>#REF!</v>
      </c>
      <c r="CL3" s="74" t="e">
        <f>IF(Berichterstattung!#REF!="x",1,"")</f>
        <v>#REF!</v>
      </c>
      <c r="CM3" s="74" t="e">
        <f>IF(Berichterstattung!#REF!="x",1,"")</f>
        <v>#REF!</v>
      </c>
      <c r="CN3" s="143" t="e">
        <f>IF(Berichterstattung!#REF!="x",0,IF(Berichterstattung!#REF!="x",1,""))</f>
        <v>#REF!</v>
      </c>
      <c r="CO3" s="144" t="e">
        <f>IF(Berichterstattung!#REF!="","",Berichterstattung!#REF!)</f>
        <v>#REF!</v>
      </c>
      <c r="CP3" s="75" t="e">
        <f>IF(Berichterstattung!#REF!="","",Berichterstattung!#REF!)</f>
        <v>#REF!</v>
      </c>
      <c r="CQ3" s="75" t="e">
        <f>IF(Berichterstattung!#REF!="","",Berichterstattung!#REF!)</f>
        <v>#REF!</v>
      </c>
      <c r="CR3" s="143" t="e">
        <f>IF(Berichterstattung!#REF!="x",0,IF(Berichterstattung!#REF!="x",1,""))</f>
        <v>#REF!</v>
      </c>
      <c r="CS3" s="144" t="e">
        <f>IF(Berichterstattung!#REF!="","",Berichterstattung!#REF!)</f>
        <v>#REF!</v>
      </c>
      <c r="CT3" s="76" t="e">
        <f>IF(Berichterstattung!#REF!="x",1,"")</f>
        <v>#REF!</v>
      </c>
      <c r="CU3" s="76">
        <f>IF(Berichterstattung!C80="x",1,"")</f>
      </c>
      <c r="CV3" s="76">
        <f>IF(Berichterstattung!E80="x",1,"")</f>
      </c>
      <c r="CW3" s="76">
        <f>IF(Berichterstattung!I80="x",1,"")</f>
      </c>
      <c r="CX3" s="76">
        <f>IF(Berichterstattung!C82="x",1,"")</f>
      </c>
      <c r="CY3" s="76">
        <f>IF(Berichterstattung!E82="x",1,"")</f>
      </c>
      <c r="CZ3" s="76">
        <f>IF(Berichterstattung!I82="x",1,"")</f>
      </c>
      <c r="DA3" s="76">
        <f>IF(Berichterstattung!C84="x",1,"")</f>
      </c>
      <c r="DB3" s="75">
        <f>IF(Berichterstattung!E84="","",Berichterstattung!E84)</f>
      </c>
      <c r="DC3" s="74">
        <f>IF(Berichterstattung!C86="x",1,"")</f>
      </c>
      <c r="DD3" s="75">
        <f>IF(Berichterstattung!E86="","",Berichterstattung!E86)</f>
      </c>
      <c r="DE3" s="74">
        <f>IF(Berichterstattung!C88="x",1,"")</f>
      </c>
      <c r="DF3" s="75">
        <f>IF(Berichterstattung!E88="","",Berichterstattung!E88)</f>
      </c>
      <c r="DG3" s="143">
        <f>IF(Berichterstattung!K90="x",0,IF(Berichterstattung!M90="x",1,""))</f>
      </c>
      <c r="DH3" s="144">
        <f>IF(Berichterstattung!C92="","",Berichterstattung!C92)</f>
      </c>
      <c r="DI3" s="75">
        <f>IF(Berichterstattung!C97="","",Berichterstattung!C97)</f>
      </c>
      <c r="DJ3" s="143">
        <f>IF(Berichterstattung!K99="x",0,IF(Berichterstattung!M99="x",1,""))</f>
      </c>
      <c r="DK3" s="144">
        <f>IF(Berichterstattung!C101="","",Berichterstattung!C101)</f>
      </c>
      <c r="DL3" s="76">
        <f>IF(Berichterstattung!C105="x",1,"")</f>
      </c>
      <c r="DM3" s="76">
        <f>IF(Berichterstattung!I105="x",1,"")</f>
      </c>
      <c r="DN3" s="76">
        <f>IF(Berichterstattung!C107="x",1,"")</f>
      </c>
      <c r="DO3" s="76">
        <f>IF(Berichterstattung!I107="x",1,"")</f>
      </c>
      <c r="DP3" s="76">
        <f>IF(Berichterstattung!C109="x",1,"")</f>
      </c>
      <c r="DQ3" s="76">
        <f>IF(Berichterstattung!I109="x",1,"")</f>
      </c>
      <c r="DR3" s="76">
        <f>IF(Berichterstattung!C111="x",1,"")</f>
      </c>
      <c r="DS3" s="75">
        <f>IF(DR3=1,Berichterstattung!E111,"")</f>
      </c>
      <c r="DT3" s="76">
        <f>IF(Berichterstattung!C113="x",1,"")</f>
      </c>
      <c r="DU3" s="75">
        <f>IF(DT3=1,Berichterstattung!E113,"")</f>
      </c>
      <c r="DV3" s="76">
        <f>IF(Berichterstattung!C115="x",1,"")</f>
      </c>
      <c r="DW3" s="75">
        <f>IF(DV3=1,Berichterstattung!E115,"")</f>
      </c>
      <c r="DX3" s="143">
        <f>IF(Berichterstattung!K117="x",0,IF(Berichterstattung!M117="x",1,""))</f>
      </c>
      <c r="DY3" s="144">
        <f>IF(Berichterstattung!C119="","",Berichterstattung!C119)</f>
      </c>
      <c r="DZ3" s="137">
        <f>Berichterstattung!L125</f>
        <v>0</v>
      </c>
      <c r="EA3" s="137">
        <f>Berichterstattung!L127</f>
        <v>0</v>
      </c>
      <c r="EB3" s="137">
        <f>Berichterstattung!L129</f>
        <v>0</v>
      </c>
      <c r="EC3" s="137">
        <f>Berichterstattung!L131</f>
      </c>
      <c r="ED3" s="135" t="e">
        <f>IF(COUNT(DZ3,EA3)=2,EA3/DZ3,"")</f>
        <v>#DIV/0!</v>
      </c>
      <c r="EE3" s="135">
        <f>Berichterstattung!L133</f>
      </c>
      <c r="EF3" s="78">
        <f>Berichterstattung!L135</f>
      </c>
      <c r="EG3" s="143">
        <f>IF(Berichterstattung!K137="x",0,IF(Berichterstattung!M137="x",1,""))</f>
      </c>
      <c r="EH3" s="144">
        <f>IF(Berichterstattung!C139="","",Berichterstattung!C139)</f>
      </c>
      <c r="EI3" s="76">
        <f>IF(Berichterstattung!C143="x",1,"")</f>
      </c>
      <c r="EJ3" s="75">
        <f>IF(Berichterstattung!D143="","",Berichterstattung!D143)</f>
      </c>
      <c r="EK3" s="76">
        <f>IF(Berichterstattung!I143="x",1,"")</f>
      </c>
      <c r="EL3" s="75">
        <f>IF(Berichterstattung!J143="","",Berichterstattung!J143)</f>
      </c>
      <c r="EM3" s="76">
        <f>IF(Berichterstattung!C145="x",1,"")</f>
      </c>
      <c r="EN3" s="75">
        <f>IF(Berichterstattung!D145="","",Berichterstattung!D145)</f>
      </c>
      <c r="EO3" s="76">
        <f>IF(Berichterstattung!I145="x",1,"")</f>
      </c>
      <c r="EP3" s="75">
        <f>IF(Berichterstattung!J145="","",Berichterstattung!J145)</f>
      </c>
      <c r="EQ3" s="76">
        <f>IF(Berichterstattung!C147="x",1,"")</f>
      </c>
      <c r="ER3" s="75">
        <f>IF(Berichterstattung!D147="","",Berichterstattung!D147)</f>
      </c>
      <c r="ES3" s="76">
        <f>IF(Berichterstattung!I147="x",1,"")</f>
      </c>
      <c r="ET3" s="75">
        <f>IF(Berichterstattung!J147="","",Berichterstattung!J147)</f>
      </c>
      <c r="EU3" s="76">
        <f>IF(Berichterstattung!C149="x",1,"")</f>
      </c>
      <c r="EV3" s="75">
        <f>IF(Berichterstattung!D149="","",Berichterstattung!D149)</f>
      </c>
      <c r="EW3" s="76">
        <f>IF(Berichterstattung!I149="x",1,"")</f>
      </c>
      <c r="EX3" s="75">
        <f>IF(Berichterstattung!J149="","",Berichterstattung!J149)</f>
      </c>
      <c r="EY3" s="76">
        <f>IF(Berichterstattung!C151="x",1,"")</f>
      </c>
      <c r="EZ3" s="75">
        <f>IF(Berichterstattung!D151="","",Berichterstattung!D151)</f>
      </c>
      <c r="FA3" s="76">
        <f>IF(Berichterstattung!C153="x",1,"")</f>
      </c>
      <c r="FB3" s="75">
        <f>IF(Berichterstattung!D153="","",Berichterstattung!D153)</f>
      </c>
      <c r="FC3" s="76">
        <f>IF(Berichterstattung!C155="x",1,"")</f>
      </c>
      <c r="FD3" s="75">
        <f>IF(Berichterstattung!D155="","",Berichterstattung!D155)</f>
      </c>
      <c r="FE3" s="76">
        <f>IF(Berichterstattung!C157="x",1,"")</f>
      </c>
      <c r="FF3" s="75">
        <f>IF(Berichterstattung!E157="","",Berichterstattung!E157)</f>
      </c>
      <c r="FG3" s="76">
        <f>IF(Berichterstattung!C159="x",1,"")</f>
      </c>
      <c r="FH3" s="75">
        <f>IF(Berichterstattung!E159="","",Berichterstattung!E159)</f>
      </c>
      <c r="FI3" s="76">
        <f>IF(Berichterstattung!C161="x",1,"")</f>
      </c>
      <c r="FJ3" s="75">
        <f>IF(Berichterstattung!E161="","",Berichterstattung!E161)</f>
      </c>
      <c r="FK3" s="143">
        <f>IF(Berichterstattung!K163="x","nein",IF(Berichterstattung!M163="x","teilweise",IF(Berichterstattung!O163="x","ja","")))</f>
      </c>
      <c r="FL3" s="144">
        <f>IF(Berichterstattung!C165="","",Berichterstattung!C165)</f>
      </c>
      <c r="FM3" s="75">
        <f>IF(Berichterstattung!C169="","",Berichterstattung!C169)</f>
      </c>
      <c r="FN3" s="143">
        <f>IF(Berichterstattung!K171="x",0,IF(Berichterstattung!M171="x",1,""))</f>
      </c>
      <c r="FO3" s="144">
        <f>IF(Berichterstattung!C173="","",Berichterstattung!C173)</f>
      </c>
      <c r="FP3" s="140">
        <f>IF('Infomodule durchgeführt'!C23="x",1,0)</f>
        <v>0</v>
      </c>
      <c r="FQ3" s="76" t="e">
        <f>IF('Infomodule durchgeführt'!#REF!="x",1,0)</f>
        <v>#REF!</v>
      </c>
      <c r="FR3" s="76">
        <f>IF('Infomodule durchgeführt'!C24="x",1,0)</f>
        <v>0</v>
      </c>
      <c r="FS3" s="76">
        <f>IF('Infomodule durchgeführt'!C25="x",1,0)</f>
        <v>0</v>
      </c>
      <c r="FT3" s="76">
        <f>IF('Infomodule durchgeführt'!C26="x",1,0)</f>
        <v>0</v>
      </c>
      <c r="FU3" s="76">
        <f>IF('Infomodule durchgeführt'!C28="x",1,0)</f>
        <v>0</v>
      </c>
      <c r="FV3" s="76">
        <f>IF('Infomodule durchgeführt'!C29="x",1,0)</f>
        <v>0</v>
      </c>
      <c r="FW3" s="76">
        <f>IF('Infomodule durchgeführt'!C31="x",1,0)</f>
        <v>0</v>
      </c>
      <c r="FX3" s="76" t="e">
        <f>IF('Infomodule durchgeführt'!#REF!="x",1,0)</f>
        <v>#REF!</v>
      </c>
      <c r="FY3" s="76" t="e">
        <f>IF('Infomodule durchgeführt'!#REF!="x",1,0)</f>
        <v>#REF!</v>
      </c>
      <c r="FZ3" s="76" t="e">
        <f>IF('Infomodule durchgeführt'!#REF!="x",1,0)</f>
        <v>#REF!</v>
      </c>
      <c r="GA3" s="76">
        <f>IF('Infomodule durchgeführt'!C33="x",1,0)</f>
        <v>0</v>
      </c>
      <c r="GB3" s="76" t="e">
        <f>IF('Infomodule durchgeführt'!#REF!="x",1,0)</f>
        <v>#REF!</v>
      </c>
      <c r="GC3" s="76">
        <f>IF('Infomodule durchgeführt'!C38="x",1,0)</f>
        <v>0</v>
      </c>
      <c r="GD3" s="76">
        <f>IF('Infomodule durchgeführt'!C39="x",1,0)</f>
        <v>0</v>
      </c>
      <c r="GE3" s="76">
        <f>IF('Infomodule durchgeführt'!C41="x",1,0)</f>
        <v>0</v>
      </c>
      <c r="GF3" s="76" t="e">
        <f>IF('Infomodule durchgeführt'!#REF!="x",1,0)</f>
        <v>#REF!</v>
      </c>
      <c r="GG3" s="76">
        <f>IF('Infomodule durchgeführt'!C43="x",1,0)</f>
        <v>0</v>
      </c>
      <c r="GH3" s="76">
        <f>IF('Infomodule durchgeführt'!C44="x",1,0)</f>
        <v>0</v>
      </c>
      <c r="GI3" s="76">
        <f>IF('Infomodule durchgeführt'!C46="x",1,0)</f>
        <v>0</v>
      </c>
      <c r="GJ3" s="76">
        <f>IF('Infomodule durchgeführt'!C47="x",1,0)</f>
        <v>0</v>
      </c>
      <c r="GK3" s="76">
        <f>IF('Infomodule durchgeführt'!C48="x",1,0)</f>
        <v>0</v>
      </c>
      <c r="GL3" s="76">
        <f>IF('Infomodule durchgeführt'!C49="x",1,0)</f>
        <v>0</v>
      </c>
      <c r="GM3" s="76">
        <f>IF('Infomodule durchgeführt'!C50="x",1,0)</f>
        <v>0</v>
      </c>
      <c r="GN3" s="76">
        <f>IF('Infomodule durchgeführt'!C52="x",1,0)</f>
        <v>0</v>
      </c>
      <c r="GO3" s="76" t="e">
        <f>IF('Infomodule durchgeführt'!#REF!="x",1,0)</f>
        <v>#REF!</v>
      </c>
      <c r="GP3" s="76" t="e">
        <f>IF('Infomodule durchgeführt'!#REF!="x",1,0)</f>
        <v>#REF!</v>
      </c>
      <c r="GQ3" s="76">
        <f>IF('Infomodule durchgeführt'!C53="x",1,0)</f>
        <v>0</v>
      </c>
      <c r="GR3" s="76">
        <f>IF('Infomodule durchgeführt'!C54="x",1,0)</f>
        <v>0</v>
      </c>
      <c r="GS3" s="76">
        <f>IF('Infomodule durchgeführt'!C55="x",1,0)</f>
        <v>0</v>
      </c>
      <c r="GT3" s="76" t="e">
        <f>IF('Infomodule durchgeführt'!#REF!="x",1,0)</f>
        <v>#REF!</v>
      </c>
      <c r="GU3" s="76" t="e">
        <f>IF('Infomodule durchgeführt'!#REF!="x",1,0)</f>
        <v>#REF!</v>
      </c>
      <c r="GV3" s="76">
        <f>IF('Infomodule durchgeführt'!C57="x",1,0)</f>
        <v>0</v>
      </c>
      <c r="GW3" s="75">
        <f>IF(GV3=1,'Infomodule durchgeführt'!#REF!,"")</f>
      </c>
      <c r="GX3" s="76">
        <f>IF('Infomodule durchgeführt'!C61="x",1,0)</f>
        <v>0</v>
      </c>
      <c r="GY3" s="75">
        <f>IF(GX3=1,'Infomodule durchgeführt'!#REF!,"")</f>
      </c>
      <c r="GZ3" s="76" t="e">
        <f>IF('Infomodule durchgeführt'!#REF!="x",1,0)</f>
        <v>#REF!</v>
      </c>
      <c r="HA3" s="75" t="e">
        <f>IF(GZ3=1,'Infomodule durchgeführt'!#REF!,"")</f>
        <v>#REF!</v>
      </c>
      <c r="HB3" s="76" t="e">
        <f>IF('Infomodule durchgeführt'!#REF!="x",1,0)</f>
        <v>#REF!</v>
      </c>
      <c r="HC3" s="75" t="e">
        <f>IF(HB3=1,'Infomodule durchgeführt'!#REF!,"")</f>
        <v>#REF!</v>
      </c>
      <c r="HD3" s="76" t="e">
        <f>IF('Infomodule durchgeführt'!#REF!="x",1,0)</f>
        <v>#REF!</v>
      </c>
      <c r="HE3" s="75" t="e">
        <f>IF(HD3=1,'Infomodule durchgeführt'!#REF!,"")</f>
        <v>#REF!</v>
      </c>
      <c r="HF3" s="76" t="e">
        <f>IF('Infomodule durchgeführt'!#REF!="x",1,0)</f>
        <v>#REF!</v>
      </c>
      <c r="HG3" s="75" t="e">
        <f>IF(HF3=1,'Infomodule durchgeführt'!#REF!,"")</f>
        <v>#REF!</v>
      </c>
      <c r="HH3" s="76" t="e">
        <f>IF('Infomodule durchgeführt'!#REF!="x",1,0)</f>
        <v>#REF!</v>
      </c>
      <c r="HI3" s="75" t="e">
        <f>IF(HH3=1,'Infomodule durchgeführt'!#REF!,"")</f>
        <v>#REF!</v>
      </c>
      <c r="HJ3" s="76" t="e">
        <f>IF('Infomodule durchgeführt'!#REF!="x",1,0)</f>
        <v>#REF!</v>
      </c>
      <c r="HK3" s="75" t="e">
        <f>IF(HJ3=1,'Infomodule durchgeführt'!#REF!,"")</f>
        <v>#REF!</v>
      </c>
      <c r="HL3" s="143">
        <f>IF('Infomodule durchgeführt'!C67="x",0,IF('Infomodule durchgeführt'!C69="x",1,""))</f>
      </c>
      <c r="HM3" s="144">
        <f>IF('Infomodule durchgeführt'!C71="","",'Infomodule durchgeführt'!C71)</f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3"/>
  <sheetViews>
    <sheetView zoomScalePageLayoutView="0" workbookViewId="0" topLeftCell="A2">
      <selection activeCell="B2" sqref="B2"/>
    </sheetView>
  </sheetViews>
  <sheetFormatPr defaultColWidth="11.421875" defaultRowHeight="12.75"/>
  <sheetData>
    <row r="1" spans="2:3" ht="12.75">
      <c r="B1" s="1" t="s">
        <v>10</v>
      </c>
      <c r="C1" s="1" t="s">
        <v>4</v>
      </c>
    </row>
    <row r="2" ht="12.75">
      <c r="C2" s="1" t="s">
        <v>2</v>
      </c>
    </row>
    <row r="3" spans="2:3" ht="12.75">
      <c r="B3" t="s">
        <v>9</v>
      </c>
      <c r="C3" s="1" t="s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Erziehungsdepartement Kanton Basel-Stadt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sbbdra</dc:creator>
  <cp:keywords/>
  <dc:description/>
  <cp:lastModifiedBy>Goeren, Hakan SID</cp:lastModifiedBy>
  <cp:lastPrinted>2017-07-26T11:41:37Z</cp:lastPrinted>
  <dcterms:created xsi:type="dcterms:W3CDTF">2013-06-11T10:15:06Z</dcterms:created>
  <dcterms:modified xsi:type="dcterms:W3CDTF">2019-07-03T14:14:56Z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COOSYSTEM@1.1:Container">
    <vt:lpwstr>COO.2149.101.5.549907</vt:lpwstr>
  </property>
  <property fmtid="{D5CDD505-2E9C-101B-9397-08002B2CF9AE}" pid="4" name="FSC#ATSTATECFG@1.1001:BankName">
    <vt:lpwstr/>
  </property>
  <property fmtid="{D5CDD505-2E9C-101B-9397-08002B2CF9AE}" pid="5" name="FSC#ATSTATECFG@1.1001:BankAccountBIC">
    <vt:lpwstr/>
  </property>
  <property fmtid="{D5CDD505-2E9C-101B-9397-08002B2CF9AE}" pid="6" name="FSC#ATSTATECFG@1.1001:BankAccountIBAN">
    <vt:lpwstr/>
  </property>
  <property fmtid="{D5CDD505-2E9C-101B-9397-08002B2CF9AE}" pid="7" name="FSC#ATSTATECFG@1.1001:BankAccountID">
    <vt:lpwstr/>
  </property>
  <property fmtid="{D5CDD505-2E9C-101B-9397-08002B2CF9AE}" pid="8" name="FSC#ATSTATECFG@1.1001:BankInstitute">
    <vt:lpwstr/>
  </property>
  <property fmtid="{D5CDD505-2E9C-101B-9397-08002B2CF9AE}" pid="9" name="FSC#ATSTATECFG@1.1001:BankAccountOwner">
    <vt:lpwstr/>
  </property>
  <property fmtid="{D5CDD505-2E9C-101B-9397-08002B2CF9AE}" pid="10" name="FSC#ATSTATECFG@1.1001:BankAccount">
    <vt:lpwstr/>
  </property>
  <property fmtid="{D5CDD505-2E9C-101B-9397-08002B2CF9AE}" pid="11" name="FSC#ATSTATECFG@1.1001:ApprovedSignature">
    <vt:lpwstr/>
  </property>
  <property fmtid="{D5CDD505-2E9C-101B-9397-08002B2CF9AE}" pid="12" name="FSC#ATSTATECFG@1.1001:Clause">
    <vt:lpwstr/>
  </property>
  <property fmtid="{D5CDD505-2E9C-101B-9397-08002B2CF9AE}" pid="13" name="FSC#ATSTATECFG@1.1001:SubfileReference">
    <vt:lpwstr>2.20.08.01.02/2011/00308/00010</vt:lpwstr>
  </property>
  <property fmtid="{D5CDD505-2E9C-101B-9397-08002B2CF9AE}" pid="14" name="FSC#ATSTATECFG@1.1001:DepartmentUID">
    <vt:lpwstr/>
  </property>
  <property fmtid="{D5CDD505-2E9C-101B-9397-08002B2CF9AE}" pid="15" name="FSC#ATSTATECFG@1.1001:DepartmentDVR">
    <vt:lpwstr/>
  </property>
  <property fmtid="{D5CDD505-2E9C-101B-9397-08002B2CF9AE}" pid="16" name="FSC#ATSTATECFG@1.1001:DepartmentStreet">
    <vt:lpwstr>Allee 9</vt:lpwstr>
  </property>
  <property fmtid="{D5CDD505-2E9C-101B-9397-08002B2CF9AE}" pid="17" name="FSC#ATSTATECFG@1.1001:DepartmentCity">
    <vt:lpwstr>Liestal</vt:lpwstr>
  </property>
  <property fmtid="{D5CDD505-2E9C-101B-9397-08002B2CF9AE}" pid="18" name="FSC#ATSTATECFG@1.1001:DepartmentCountry">
    <vt:lpwstr>Schweiz</vt:lpwstr>
  </property>
  <property fmtid="{D5CDD505-2E9C-101B-9397-08002B2CF9AE}" pid="19" name="FSC#ATSTATECFG@1.1001:DepartmentZipCode">
    <vt:lpwstr>4410</vt:lpwstr>
  </property>
  <property fmtid="{D5CDD505-2E9C-101B-9397-08002B2CF9AE}" pid="20" name="FSC#ATSTATECFG@1.1001:SubfileSubject">
    <vt:lpwstr>Formular_Infomodule_2019</vt:lpwstr>
  </property>
  <property fmtid="{D5CDD505-2E9C-101B-9397-08002B2CF9AE}" pid="21" name="FSC#ATSTATECFG@1.1001:SubfileDate">
    <vt:lpwstr/>
  </property>
  <property fmtid="{D5CDD505-2E9C-101B-9397-08002B2CF9AE}" pid="22" name="FSC#ATSTATECFG@1.1001:DepartmentEmail">
    <vt:lpwstr>hans-beat.moser@bl.ch</vt:lpwstr>
  </property>
  <property fmtid="{D5CDD505-2E9C-101B-9397-08002B2CF9AE}" pid="23" name="FSC#ATSTATECFG@1.1001:DepartmentFax">
    <vt:lpwstr/>
  </property>
  <property fmtid="{D5CDD505-2E9C-101B-9397-08002B2CF9AE}" pid="24" name="FSC#ATSTATECFG@1.1001:AgentPhone">
    <vt:lpwstr/>
  </property>
  <property fmtid="{D5CDD505-2E9C-101B-9397-08002B2CF9AE}" pid="25" name="FSC#ATSTATECFG@1.1001:Agent">
    <vt:lpwstr/>
  </property>
  <property fmtid="{D5CDD505-2E9C-101B-9397-08002B2CF9AE}" pid="26" name="FSC#ATSTATECFG@1.1001:Office">
    <vt:lpwstr/>
  </property>
  <property fmtid="{D5CDD505-2E9C-101B-9397-08002B2CF9AE}" pid="27" name="FSC#ELAKGOV@1.1001:PersonalSubjAddress">
    <vt:lpwstr/>
  </property>
  <property fmtid="{D5CDD505-2E9C-101B-9397-08002B2CF9AE}" pid="28" name="FSC#ELAKGOV@1.1001:PersonalSubjSalutation">
    <vt:lpwstr/>
  </property>
  <property fmtid="{D5CDD505-2E9C-101B-9397-08002B2CF9AE}" pid="29" name="FSC#ELAKGOV@1.1001:PersonalSubjSurName">
    <vt:lpwstr/>
  </property>
  <property fmtid="{D5CDD505-2E9C-101B-9397-08002B2CF9AE}" pid="30" name="FSC#ELAKGOV@1.1001:PersonalSubjFirstName">
    <vt:lpwstr/>
  </property>
  <property fmtid="{D5CDD505-2E9C-101B-9397-08002B2CF9AE}" pid="31" name="FSC#ELAKGOV@1.1001:PersonalSubjGender">
    <vt:lpwstr/>
  </property>
  <property fmtid="{D5CDD505-2E9C-101B-9397-08002B2CF9AE}" pid="32" name="FSC#COOELAK@1.1001:CurrentUserEmail">
    <vt:lpwstr>hakan.goeren@bl.ch</vt:lpwstr>
  </property>
  <property fmtid="{D5CDD505-2E9C-101B-9397-08002B2CF9AE}" pid="33" name="FSC#COOELAK@1.1001:CurrentUserRolePos">
    <vt:lpwstr>Registrator/in</vt:lpwstr>
  </property>
  <property fmtid="{D5CDD505-2E9C-101B-9397-08002B2CF9AE}" pid="34" name="FSC#COOELAK@1.1001:BaseNumber">
    <vt:lpwstr>2.20.08.01.02</vt:lpwstr>
  </property>
  <property fmtid="{D5CDD505-2E9C-101B-9397-08002B2CF9AE}" pid="35" name="FSC#COOELAK@1.1001:SettlementApprovedAt">
    <vt:lpwstr/>
  </property>
  <property fmtid="{D5CDD505-2E9C-101B-9397-08002B2CF9AE}" pid="36" name="FSC#COOELAK@1.1001:ExternalDate">
    <vt:lpwstr/>
  </property>
  <property fmtid="{D5CDD505-2E9C-101B-9397-08002B2CF9AE}" pid="37" name="FSC#COOELAK@1.1001:ApproverTitle">
    <vt:lpwstr/>
  </property>
  <property fmtid="{D5CDD505-2E9C-101B-9397-08002B2CF9AE}" pid="38" name="FSC#COOELAK@1.1001:ApproverSurName">
    <vt:lpwstr/>
  </property>
  <property fmtid="{D5CDD505-2E9C-101B-9397-08002B2CF9AE}" pid="39" name="FSC#COOELAK@1.1001:ApproverFirstName">
    <vt:lpwstr/>
  </property>
  <property fmtid="{D5CDD505-2E9C-101B-9397-08002B2CF9AE}" pid="40" name="FSC#COOELAK@1.1001:ProcessResponsibleFax">
    <vt:lpwstr/>
  </property>
  <property fmtid="{D5CDD505-2E9C-101B-9397-08002B2CF9AE}" pid="41" name="FSC#COOELAK@1.1001:ProcessResponsibleMail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">
    <vt:lpwstr/>
  </property>
  <property fmtid="{D5CDD505-2E9C-101B-9397-08002B2CF9AE}" pid="44" name="FSC#COOELAK@1.1001:IncomingSubject">
    <vt:lpwstr/>
  </property>
  <property fmtid="{D5CDD505-2E9C-101B-9397-08002B2CF9AE}" pid="45" name="FSC#COOELAK@1.1001:IncomingNumber">
    <vt:lpwstr/>
  </property>
  <property fmtid="{D5CDD505-2E9C-101B-9397-08002B2CF9AE}" pid="46" name="FSC#COOELAK@1.1001:ExternalRef">
    <vt:lpwstr/>
  </property>
  <property fmtid="{D5CDD505-2E9C-101B-9397-08002B2CF9AE}" pid="47" name="FSC#COOELAK@1.1001:FileRefBarCode">
    <vt:lpwstr>*2.20.08.01.02/2011/00308*</vt:lpwstr>
  </property>
  <property fmtid="{D5CDD505-2E9C-101B-9397-08002B2CF9AE}" pid="48" name="FSC#COOELAK@1.1001:RefBarCode">
    <vt:lpwstr>*COO.2149.101.4.259576*</vt:lpwstr>
  </property>
  <property fmtid="{D5CDD505-2E9C-101B-9397-08002B2CF9AE}" pid="49" name="FSC#COOELAK@1.1001:ObjBarCode">
    <vt:lpwstr>*COO.2149.101.5.549907*</vt:lpwstr>
  </property>
  <property fmtid="{D5CDD505-2E9C-101B-9397-08002B2CF9AE}" pid="50" name="FSC#COOELAK@1.1001:Priority">
    <vt:lpwstr> ()</vt:lpwstr>
  </property>
  <property fmtid="{D5CDD505-2E9C-101B-9397-08002B2CF9AE}" pid="51" name="FSC#COOELAK@1.1001:OU">
    <vt:lpwstr>Fachstelle Integration (JGS)</vt:lpwstr>
  </property>
  <property fmtid="{D5CDD505-2E9C-101B-9397-08002B2CF9AE}" pid="52" name="FSC#COOELAK@1.1001:CreatedAt">
    <vt:lpwstr>13.06.2018</vt:lpwstr>
  </property>
  <property fmtid="{D5CDD505-2E9C-101B-9397-08002B2CF9AE}" pid="53" name="FSC#COOELAK@1.1001:Department">
    <vt:lpwstr>Fachstelle Integration (JGS)</vt:lpwstr>
  </property>
  <property fmtid="{D5CDD505-2E9C-101B-9397-08002B2CF9AE}" pid="54" name="FSC#COOELAK@1.1001:ApprovedAt">
    <vt:lpwstr/>
  </property>
  <property fmtid="{D5CDD505-2E9C-101B-9397-08002B2CF9AE}" pid="55" name="FSC#COOELAK@1.1001:ApprovedBy">
    <vt:lpwstr/>
  </property>
  <property fmtid="{D5CDD505-2E9C-101B-9397-08002B2CF9AE}" pid="56" name="FSC#COOELAK@1.1001:DispatchedAt">
    <vt:lpwstr/>
  </property>
  <property fmtid="{D5CDD505-2E9C-101B-9397-08002B2CF9AE}" pid="57" name="FSC#COOELAK@1.1001:DispatchedBy">
    <vt:lpwstr/>
  </property>
  <property fmtid="{D5CDD505-2E9C-101B-9397-08002B2CF9AE}" pid="58" name="FSC#COOELAK@1.1001:OwnerFaxExtension">
    <vt:lpwstr/>
  </property>
  <property fmtid="{D5CDD505-2E9C-101B-9397-08002B2CF9AE}" pid="59" name="FSC#COOELAK@1.1001:OwnerExtension">
    <vt:lpwstr>+41 61 552 62 95</vt:lpwstr>
  </property>
  <property fmtid="{D5CDD505-2E9C-101B-9397-08002B2CF9AE}" pid="60" name="FSC#COOELAK@1.1001:Owner">
    <vt:lpwstr>Gören Hakan</vt:lpwstr>
  </property>
  <property fmtid="{D5CDD505-2E9C-101B-9397-08002B2CF9AE}" pid="61" name="FSC#COOELAK@1.1001:Organization">
    <vt:lpwstr/>
  </property>
  <property fmtid="{D5CDD505-2E9C-101B-9397-08002B2CF9AE}" pid="62" name="FSC#COOELAK@1.1001:FileRefOU">
    <vt:lpwstr>SIDGSFSINTE</vt:lpwstr>
  </property>
  <property fmtid="{D5CDD505-2E9C-101B-9397-08002B2CF9AE}" pid="63" name="FSC#COOELAK@1.1001:FileRefOrdinal">
    <vt:lpwstr>308</vt:lpwstr>
  </property>
  <property fmtid="{D5CDD505-2E9C-101B-9397-08002B2CF9AE}" pid="64" name="FSC#COOELAK@1.1001:FileRefYear">
    <vt:lpwstr>2011</vt:lpwstr>
  </property>
  <property fmtid="{D5CDD505-2E9C-101B-9397-08002B2CF9AE}" pid="65" name="FSC#COOELAK@1.1001:FileReference">
    <vt:lpwstr>2.20.08.01.02/2011/00308</vt:lpwstr>
  </property>
  <property fmtid="{D5CDD505-2E9C-101B-9397-08002B2CF9AE}" pid="66" name="FSC#COOELAK@1.1001:Subject">
    <vt:lpwstr/>
  </property>
  <property fmtid="{D5CDD505-2E9C-101B-9397-08002B2CF9AE}" pid="67" name="FSC#JPMDBL@15.1700:FirstRecipientOrgRemarks">
    <vt:lpwstr/>
  </property>
  <property fmtid="{D5CDD505-2E9C-101B-9397-08002B2CF9AE}" pid="68" name="FSC#JPMDBL@15.1700:filerespremarks">
    <vt:lpwstr/>
  </property>
  <property fmtid="{D5CDD505-2E9C-101B-9397-08002B2CF9AE}" pid="69" name="FSC#JPMDBL@15.1700:ApproverRemarks">
    <vt:lpwstr/>
  </property>
  <property fmtid="{D5CDD505-2E9C-101B-9397-08002B2CF9AE}" pid="70" name="FSC#JPMDBL@15.1700:SubjectFileResOrg">
    <vt:lpwstr>JGS</vt:lpwstr>
  </property>
  <property fmtid="{D5CDD505-2E9C-101B-9397-08002B2CF9AE}" pid="71" name="FSC#JPMDBL@15.1700:ProfessionFileResp">
    <vt:lpwstr/>
  </property>
  <property fmtid="{D5CDD505-2E9C-101B-9397-08002B2CF9AE}" pid="72" name="FSC#JPMDBL@15.1700:ProfessionApprover">
    <vt:lpwstr/>
  </property>
  <property fmtid="{D5CDD505-2E9C-101B-9397-08002B2CF9AE}" pid="73" name="FSC#JPMDBL@15.1700:DocObjOpendat">
    <vt:lpwstr/>
  </property>
  <property fmtid="{D5CDD505-2E9C-101B-9397-08002B2CF9AE}" pid="74" name="FSC#JPMDBL@15.1700:DocNr">
    <vt:lpwstr>1</vt:lpwstr>
  </property>
  <property fmtid="{D5CDD505-2E9C-101B-9397-08002B2CF9AE}" pid="75" name="FSC#JPMDBL@15.1700:CurrentUserInitials">
    <vt:lpwstr>goeh</vt:lpwstr>
  </property>
  <property fmtid="{D5CDD505-2E9C-101B-9397-08002B2CF9AE}" pid="76" name="FSC#JPMDBL@15.1700:FileRespInitials">
    <vt:lpwstr/>
  </property>
  <property fmtid="{D5CDD505-2E9C-101B-9397-08002B2CF9AE}" pid="77" name="FSC#JPMDBL@15.1700:CurrentUserAbbreviation">
    <vt:lpwstr>goeh</vt:lpwstr>
  </property>
  <property fmtid="{D5CDD505-2E9C-101B-9397-08002B2CF9AE}" pid="78" name="FSC#JPMDBL@15.1700:FileRespAbbreviation">
    <vt:lpwstr/>
  </property>
  <property fmtid="{D5CDD505-2E9C-101B-9397-08002B2CF9AE}" pid="79" name="FSC#JPMDBL@15.1700:RecipientContactSurname">
    <vt:lpwstr/>
  </property>
  <property fmtid="{D5CDD505-2E9C-101B-9397-08002B2CF9AE}" pid="80" name="FSC#JPMDBL@15.1700:RecipientContactSalutation">
    <vt:lpwstr/>
  </property>
  <property fmtid="{D5CDD505-2E9C-101B-9397-08002B2CF9AE}" pid="81" name="FSC#JPMDBL@15.1700:RecipientContactFirstname">
    <vt:lpwstr/>
  </property>
  <property fmtid="{D5CDD505-2E9C-101B-9397-08002B2CF9AE}" pid="82" name="FSC#JPMDBL@15.1700:fileresporgremarks">
    <vt:lpwstr/>
  </property>
  <property fmtid="{D5CDD505-2E9C-101B-9397-08002B2CF9AE}" pid="83" name="FSC#JPMDBL@15.1700:fileresporghp">
    <vt:lpwstr/>
  </property>
  <property fmtid="{D5CDD505-2E9C-101B-9397-08002B2CF9AE}" pid="84" name="FSC#JPMDBL@15.1700:SubFile_Title">
    <vt:lpwstr>2019 Projekteingaben</vt:lpwstr>
  </property>
  <property fmtid="{D5CDD505-2E9C-101B-9397-08002B2CF9AE}" pid="85" name="FSC#JPMDBL@15.1700:SubFile_filereference">
    <vt:lpwstr>2.20.08.01.02/2011/00308/00010</vt:lpwstr>
  </property>
  <property fmtid="{D5CDD505-2E9C-101B-9397-08002B2CF9AE}" pid="86" name="FSC#JPMDBL@15.1700:fileresponsibleemail">
    <vt:lpwstr/>
  </property>
  <property fmtid="{D5CDD505-2E9C-101B-9397-08002B2CF9AE}" pid="87" name="FSC#JPMDBL@15.1700:fileresponsiblefax">
    <vt:lpwstr/>
  </property>
  <property fmtid="{D5CDD505-2E9C-101B-9397-08002B2CF9AE}" pid="88" name="FSC#JPMDBL@15.1700:fileresponsiblephone">
    <vt:lpwstr/>
  </property>
  <property fmtid="{D5CDD505-2E9C-101B-9397-08002B2CF9AE}" pid="89" name="FSC#JPMDBLPRECONFIG@15.1700:SubfileResponsibleInitials">
    <vt:lpwstr/>
  </property>
  <property fmtid="{D5CDD505-2E9C-101B-9397-08002B2CF9AE}" pid="90" name="FSC#JPMDBL@15.1700:fileresponsibletitle">
    <vt:lpwstr/>
  </property>
  <property fmtid="{D5CDD505-2E9C-101B-9397-08002B2CF9AE}" pid="91" name="FSC#JPMDBLPRECONFIG@15.1700:SubfileResponsibleProfession">
    <vt:lpwstr/>
  </property>
  <property fmtid="{D5CDD505-2E9C-101B-9397-08002B2CF9AE}" pid="92" name="FSC#JPMDBLPRECONFIG@15.1700:SubfileResponsibleSurname">
    <vt:lpwstr/>
  </property>
  <property fmtid="{D5CDD505-2E9C-101B-9397-08002B2CF9AE}" pid="93" name="FSC#JPMDBLPRECONFIG@15.1700:SubfileResponsibleFirstname">
    <vt:lpwstr/>
  </property>
  <property fmtid="{D5CDD505-2E9C-101B-9397-08002B2CF9AE}" pid="94" name="FSC#JPMDBL@15.1700:fileresporg">
    <vt:lpwstr>SIDGSFSINTE</vt:lpwstr>
  </property>
  <property fmtid="{D5CDD505-2E9C-101B-9397-08002B2CF9AE}" pid="95" name="FSC#JPMDBLPRECONFIG@15.1700:SubfileDossierRef">
    <vt:lpwstr>2.20.08.01.02/2011/00308/00010</vt:lpwstr>
  </property>
  <property fmtid="{D5CDD505-2E9C-101B-9397-08002B2CF9AE}" pid="96" name="FSC#JPMDBLPRECONFIG@15.1700:SubfileSubject">
    <vt:lpwstr>Formular_Infomodule_2019</vt:lpwstr>
  </property>
  <property fmtid="{D5CDD505-2E9C-101B-9397-08002B2CF9AE}" pid="97" name="FSC#JPMDBL@15.1700:subfiletype">
    <vt:lpwstr>Formular_Infomodule_2019</vt:lpwstr>
  </property>
  <property fmtid="{D5CDD505-2E9C-101B-9397-08002B2CF9AE}" pid="98" name="FSC#JPMDBLPRECONFIG@15.1700:RecipientDate">
    <vt:lpwstr/>
  </property>
  <property fmtid="{D5CDD505-2E9C-101B-9397-08002B2CF9AE}" pid="99" name="FSC#JPMDBL@15.1700:Addressee_Ansprechperson">
    <vt:lpwstr/>
  </property>
  <property fmtid="{D5CDD505-2E9C-101B-9397-08002B2CF9AE}" pid="100" name="FSC#JPMDBLPRECONFIG@15.1700:RecipientEMail">
    <vt:lpwstr/>
  </property>
  <property fmtid="{D5CDD505-2E9C-101B-9397-08002B2CF9AE}" pid="101" name="FSC#JPMDBLPRECONFIG@15.1700:RecipientOrgname">
    <vt:lpwstr/>
  </property>
  <property fmtid="{D5CDD505-2E9C-101B-9397-08002B2CF9AE}" pid="102" name="FSC#JPMDBLPRECONFIG@15.1700:RecipientCountry">
    <vt:lpwstr/>
  </property>
  <property fmtid="{D5CDD505-2E9C-101B-9397-08002B2CF9AE}" pid="103" name="FSC#JPMDBLPRECONFIG@15.1700:RecipientCity">
    <vt:lpwstr/>
  </property>
  <property fmtid="{D5CDD505-2E9C-101B-9397-08002B2CF9AE}" pid="104" name="FSC#JPMDBLPRECONFIG@15.1700:RecipientZIPCode">
    <vt:lpwstr/>
  </property>
  <property fmtid="{D5CDD505-2E9C-101B-9397-08002B2CF9AE}" pid="105" name="FSC#JPMDBLPRECONFIG@15.1700:RecipientPOBox">
    <vt:lpwstr/>
  </property>
  <property fmtid="{D5CDD505-2E9C-101B-9397-08002B2CF9AE}" pid="106" name="FSC#JPMDBLPRECONFIG@15.1700:RecipientStreet">
    <vt:lpwstr/>
  </property>
  <property fmtid="{D5CDD505-2E9C-101B-9397-08002B2CF9AE}" pid="107" name="FSC#JPMDBLPRECONFIG@15.1700:RecipientSurname">
    <vt:lpwstr/>
  </property>
  <property fmtid="{D5CDD505-2E9C-101B-9397-08002B2CF9AE}" pid="108" name="FSC#JPMDBLPRECONFIG@15.1700:RecipientFirstName">
    <vt:lpwstr/>
  </property>
  <property fmtid="{D5CDD505-2E9C-101B-9397-08002B2CF9AE}" pid="109" name="FSC#JPMDBLPRECONFIG@15.1700:RecipientTitle">
    <vt:lpwstr/>
  </property>
  <property fmtid="{D5CDD505-2E9C-101B-9397-08002B2CF9AE}" pid="110" name="FSC#JPMDBLPRECONFIG@15.1700:RecipientSalutation">
    <vt:lpwstr/>
  </property>
  <property fmtid="{D5CDD505-2E9C-101B-9397-08002B2CF9AE}" pid="111" name="FSC$NOVIRTUALATTRS">
    <vt:lpwstr/>
  </property>
  <property fmtid="{D5CDD505-2E9C-101B-9397-08002B2CF9AE}" pid="112" name="COO$NOVIRTUALATTRS">
    <vt:lpwstr/>
  </property>
  <property fmtid="{D5CDD505-2E9C-101B-9397-08002B2CF9AE}" pid="113" name="FSC$NOUSEREXPRESSIONS">
    <vt:lpwstr/>
  </property>
  <property fmtid="{D5CDD505-2E9C-101B-9397-08002B2CF9AE}" pid="114" name="COO$NOUSEREXPRESSIONS">
    <vt:lpwstr/>
  </property>
  <property fmtid="{D5CDD505-2E9C-101B-9397-08002B2CF9AE}" pid="115" name="FSC$NOPARSEFILE">
    <vt:lpwstr/>
  </property>
  <property fmtid="{D5CDD505-2E9C-101B-9397-08002B2CF9AE}" pid="116" name="COO$NOPARSEFILE">
    <vt:lpwstr/>
  </property>
</Properties>
</file>