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Fsv\Allgem\VA-NP_Themenleader_Liquidationsbesteuerung-S_ab-01012011\Vorlagen_aktuell\"/>
    </mc:Choice>
  </mc:AlternateContent>
  <workbookProtection workbookPassword="EFFA" lockStructure="1"/>
  <bookViews>
    <workbookView xWindow="0" yWindow="6915" windowWidth="28770" windowHeight="6945"/>
  </bookViews>
  <sheets>
    <sheet name="Deklaration" sheetId="2" r:id="rId1"/>
    <sheet name="Tabelle 3. Säule" sheetId="4" r:id="rId2"/>
  </sheets>
  <definedNames>
    <definedName name="_xlnm.Print_Area" localSheetId="0">Deklaration!$A$1:$P$143</definedName>
  </definedNames>
  <calcPr calcId="162913"/>
</workbook>
</file>

<file path=xl/calcChain.xml><?xml version="1.0" encoding="utf-8"?>
<calcChain xmlns="http://schemas.openxmlformats.org/spreadsheetml/2006/main">
  <c r="M25" i="2" l="1"/>
  <c r="N53" i="2" l="1"/>
  <c r="N47" i="2" l="1"/>
  <c r="K116" i="2" l="1"/>
  <c r="N24" i="2" l="1"/>
  <c r="N23" i="2"/>
  <c r="G84" i="2"/>
  <c r="Q104" i="2"/>
  <c r="K104" i="2" s="1"/>
  <c r="M106" i="2" s="1"/>
  <c r="M36" i="2"/>
  <c r="M39" i="2" s="1"/>
  <c r="N42" i="2" s="1"/>
  <c r="C132" i="2"/>
  <c r="P53" i="2"/>
  <c r="F51" i="2"/>
  <c r="K115" i="2" s="1"/>
  <c r="M96" i="2"/>
  <c r="K86" i="2"/>
  <c r="P36" i="2"/>
  <c r="P47" i="2"/>
  <c r="M61" i="2"/>
  <c r="P61" i="2" s="1"/>
  <c r="K61" i="2"/>
  <c r="N61" i="2" s="1"/>
  <c r="K103" i="2"/>
  <c r="A100" i="2"/>
  <c r="A101" i="2" s="1"/>
  <c r="A102" i="2" s="1"/>
  <c r="A103" i="2" s="1"/>
  <c r="A104" i="2" s="1"/>
  <c r="A93" i="2"/>
  <c r="A94" i="2" s="1"/>
  <c r="A95" i="2" s="1"/>
  <c r="I83" i="2"/>
  <c r="A79" i="2"/>
  <c r="A80" i="2" s="1"/>
  <c r="A81" i="2" s="1"/>
  <c r="A82" i="2" s="1"/>
  <c r="A83" i="2" s="1"/>
  <c r="A71" i="2"/>
  <c r="A30" i="2"/>
  <c r="I84" i="2" l="1"/>
  <c r="K85" i="2" s="1"/>
  <c r="K87" i="2" s="1"/>
  <c r="M88" i="2" s="1"/>
  <c r="M107" i="2" s="1"/>
  <c r="P109" i="2" s="1"/>
  <c r="Q36" i="2"/>
  <c r="G73" i="2"/>
  <c r="I109" i="2"/>
  <c r="P42" i="2"/>
  <c r="P48" i="2" s="1"/>
  <c r="N48" i="2"/>
  <c r="N54" i="2" s="1"/>
  <c r="N62" i="2" s="1"/>
  <c r="A27" i="2"/>
  <c r="Q85" i="2" l="1"/>
  <c r="N109" i="2"/>
  <c r="P54" i="2"/>
  <c r="P62" i="2" s="1"/>
  <c r="P65" i="2" l="1"/>
  <c r="N65" i="2" s="1"/>
  <c r="P67" i="2" l="1"/>
  <c r="P71" i="2" s="1"/>
  <c r="P112" i="2" s="1"/>
  <c r="N67" i="2"/>
  <c r="N71" i="2" s="1"/>
  <c r="N112" i="2" s="1"/>
</calcChain>
</file>

<file path=xl/comments1.xml><?xml version="1.0" encoding="utf-8"?>
<comments xmlns="http://schemas.openxmlformats.org/spreadsheetml/2006/main">
  <authors>
    <author>Gysin, Patrick FKD</author>
    <author>Ming Markus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</rPr>
          <t>bei Liegenschaten im Geschäftsvermögen ist die Parzellennummer(n) zu erfassen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1" shapeId="0">
      <text>
        <r>
          <rPr>
            <sz val="9"/>
            <color indexed="81"/>
            <rFont val="Tahoma"/>
            <family val="2"/>
          </rPr>
          <t xml:space="preserve">Hier kann der effektive %-Satz eingetragen werden, sofern dieser bekannt ist.
</t>
        </r>
      </text>
    </comment>
    <comment ref="N65" authorId="1" shapeId="0">
      <text>
        <r>
          <rPr>
            <sz val="9"/>
            <color indexed="81"/>
            <rFont val="Tahoma"/>
            <family val="2"/>
          </rPr>
          <t xml:space="preserve">Übertrag von Abzug Bundessteuer.
</t>
        </r>
      </text>
    </comment>
  </commentList>
</comments>
</file>

<file path=xl/sharedStrings.xml><?xml version="1.0" encoding="utf-8"?>
<sst xmlns="http://schemas.openxmlformats.org/spreadsheetml/2006/main" count="145" uniqueCount="131">
  <si>
    <t>bei Aufgabe der selbständigen Erwerbstätigkeit (ab 01.01.2011)</t>
  </si>
  <si>
    <t>Das Formular ist bei Aufgabe der selbstständigen Erwerbstätigkeit nach dem vollendeten 55. Altersjahr oder bei Unfähigkeit zur</t>
  </si>
  <si>
    <t>3. November 2010).</t>
  </si>
  <si>
    <t>Eine vollständig ausgefüllte Steuererklärung mit allen zugehörigen Beilagen trägt wesentlich dazu bei, dass die Veranlagung ohne</t>
  </si>
  <si>
    <t>zeitraubende Rückfragen und Auflagen vorgenommen werden kann.</t>
  </si>
  <si>
    <t>Die Berechnungen erfolgen ohne Gewähr auf Richtigkeit.</t>
  </si>
  <si>
    <r>
      <t>Weiterführung infolge Invalidität auszufüllen (§ 36</t>
    </r>
    <r>
      <rPr>
        <vertAlign val="superscript"/>
        <sz val="9.5"/>
        <rFont val="Arial"/>
        <family val="2"/>
      </rPr>
      <t>bis</t>
    </r>
    <r>
      <rPr>
        <sz val="9.5"/>
        <rFont val="Arial"/>
        <family val="2"/>
      </rPr>
      <t xml:space="preserve"> StG und Art. 37b DBG sowie dem Kreisschreiben Nr. 28 der ESTV vom</t>
    </r>
  </si>
  <si>
    <t>Angaben zur steuerpflichtigen Person, welche die selbstständige Erwerbstätigkeit aufgibt sowie zur Realisation</t>
  </si>
  <si>
    <t>der stillen Reserven.</t>
  </si>
  <si>
    <t>Steuerpflichtige Person</t>
  </si>
  <si>
    <t>Person-Id.</t>
  </si>
  <si>
    <t>Name/Vorname</t>
  </si>
  <si>
    <t>Strasse</t>
  </si>
  <si>
    <t>PLZ/Wohnort</t>
  </si>
  <si>
    <t>Geschlecht</t>
  </si>
  <si>
    <t>Datum der Liquidation</t>
  </si>
  <si>
    <t>Geburtsdatum</t>
  </si>
  <si>
    <t>Alter im Zeitpunkt der Liquidation</t>
  </si>
  <si>
    <t>Geschäftsort</t>
  </si>
  <si>
    <t>Parzellen-Nr.</t>
  </si>
  <si>
    <t>Wurde in früheren Jahren eine privilegierte Besteuerung eines Liquidationsgewinns geltend gemacht?</t>
  </si>
  <si>
    <t>Nein</t>
  </si>
  <si>
    <t>alle Beträge in CHF</t>
  </si>
  <si>
    <t>A</t>
  </si>
  <si>
    <t>Bund</t>
  </si>
  <si>
    <r>
      <t xml:space="preserve">./. Anteil Liquidationskosten </t>
    </r>
    <r>
      <rPr>
        <sz val="7"/>
        <rFont val="Arial"/>
        <family val="2"/>
      </rPr>
      <t>(Kontoblätter bitte beilegen)</t>
    </r>
  </si>
  <si>
    <t>Realisierung stiller Reserven auf den restlichen Aktiven</t>
  </si>
  <si>
    <r>
      <t>./. Anteil Liquidationskosten</t>
    </r>
    <r>
      <rPr>
        <sz val="7"/>
        <rFont val="Arial"/>
        <family val="2"/>
      </rPr>
      <t xml:space="preserve"> (Kontoblätter bitte beilegen)</t>
    </r>
  </si>
  <si>
    <t>Kapitalgewinn auf restlichen Aktiven, netto</t>
  </si>
  <si>
    <t>Total Liquidationsgewinn im Liquidationsjahr</t>
  </si>
  <si>
    <t>B</t>
  </si>
  <si>
    <t>Auflösung von stillen Reserven im Vorjahr</t>
  </si>
  <si>
    <t>Auflösung stille Reserven im Vorjahr</t>
  </si>
  <si>
    <t>./. Aufwand, verursacht durch Realisierung dieser stillen Reserven</t>
  </si>
  <si>
    <t xml:space="preserve"> Aufgelöste stille Reserven im Vorjahr</t>
  </si>
  <si>
    <t>C</t>
  </si>
  <si>
    <t>Abzug der persönlichen AHV-Beiträge</t>
  </si>
  <si>
    <r>
      <t>./. Anrechnung AHV-Anteil vom Bund</t>
    </r>
    <r>
      <rPr>
        <sz val="7"/>
        <rFont val="Arial"/>
        <family val="2"/>
      </rPr>
      <t xml:space="preserve"> (inkl. Verwaltungskosten)</t>
    </r>
  </si>
  <si>
    <t>D</t>
  </si>
  <si>
    <t>Übrige Abzüge</t>
  </si>
  <si>
    <t>./. Summe der Abzüge</t>
  </si>
  <si>
    <t>Steuerbarer Liquidationsgewinn</t>
  </si>
  <si>
    <t>Übertrag auf die nächste Seite</t>
  </si>
  <si>
    <t xml:space="preserve">Steuerbarer Liquidationsgewinn </t>
  </si>
  <si>
    <t xml:space="preserve">Übertrag aus vorheriger Seite </t>
  </si>
  <si>
    <t>E</t>
  </si>
  <si>
    <t xml:space="preserve">Berechnung fiktiver Einkauf  </t>
  </si>
  <si>
    <t>Massgebende Summe der Einkommen aus der selbst. Erwerbstätigkeit</t>
  </si>
  <si>
    <t>Durchschnittliches Einkommen aus SE der letzten</t>
  </si>
  <si>
    <t>Jahre</t>
  </si>
  <si>
    <r>
      <t>Anrechenbares Einkommen</t>
    </r>
    <r>
      <rPr>
        <sz val="6"/>
        <rFont val="Arial"/>
        <family val="2"/>
      </rPr>
      <t xml:space="preserve"> (maximale Begrenzung 10-facher oberer Grenzbetrag nach BVG)</t>
    </r>
  </si>
  <si>
    <r>
      <t xml:space="preserve">Anzahl Jahre ab 25 bis Liquidationsjahr </t>
    </r>
    <r>
      <rPr>
        <sz val="6"/>
        <rFont val="Arial"/>
        <family val="2"/>
      </rPr>
      <t>(Begrenzt bis ordentliches Rentenalter: m = 65 / w = 64)</t>
    </r>
  </si>
  <si>
    <t xml:space="preserve">Versicherbare Summe aller Einkommen aus SE </t>
  </si>
  <si>
    <t>Davon maximal mögliche Vorsorge (15%)</t>
  </si>
  <si>
    <t xml:space="preserve">Vorsorgeguthaben 2. Säule inkl. getätigte Vorbezüge (WEF usw.) </t>
  </si>
  <si>
    <t>Angaben für die Ermittlung des Differenzbetrages für grosse/kleine Säule 3a</t>
  </si>
  <si>
    <t>Total der vorhandenen Säule 3a</t>
  </si>
  <si>
    <t>./. Abzug Anteil der vorhanden Säule 3a</t>
  </si>
  <si>
    <t>Maximal möglicher fiktiver Einkauf</t>
  </si>
  <si>
    <t>./. Anteil fiktiver Einkauf</t>
  </si>
  <si>
    <t>Übriger Liquidationsgewinn</t>
  </si>
  <si>
    <t>Antrag zur Rektifizierung der Steuerveranlagung / -deklaration vom Jahr</t>
  </si>
  <si>
    <t>(Vorjahr)</t>
  </si>
  <si>
    <t>Korrektur der Veranlagung um den Nettoertrag der aufgelösten stillen Reserven von</t>
  </si>
  <si>
    <t>Bemerkungen:</t>
  </si>
  <si>
    <t>Mit der Steuererklärung einzureichen sind:</t>
  </si>
  <si>
    <t xml:space="preserve"> - dieses unterzeichnete Hilfsformular</t>
  </si>
  <si>
    <t xml:space="preserve"> - Kopien der Verkaufsverträge</t>
  </si>
  <si>
    <t xml:space="preserve"> - entsprechende Kontoblätter / Belege</t>
  </si>
  <si>
    <t xml:space="preserve"> - Bestätigungen der Vorsorgebeiträge der 2. und 3. Säule</t>
  </si>
  <si>
    <t xml:space="preserve"> - usw.</t>
  </si>
  <si>
    <t>Hiermit wird bestätigt, dass die Deklaration vollständig und wahrheitsgetreu erfolgte:</t>
  </si>
  <si>
    <t>Unterschrift Einzelperson / Ehemann / P1</t>
  </si>
  <si>
    <t xml:space="preserve">Datum: </t>
  </si>
  <si>
    <t>Ehefrau / P2</t>
  </si>
  <si>
    <t>Eidgenössisches Departement des Innern EDI</t>
  </si>
  <si>
    <t>Bundesamt für Sozialversicherungen BSV</t>
  </si>
  <si>
    <t>Mathematik, Analysen, Statistik</t>
  </si>
  <si>
    <t xml:space="preserve">Tabelle zur Berechnung des grösstmöglichen 3a-Guthaben (nach Art. 60a </t>
  </si>
  <si>
    <t xml:space="preserve">Abs. 2 BVV 2 und Art. 7 Abs. 1 Bst. a BVV 3) nach Jahrgang </t>
  </si>
  <si>
    <t>(Beginn am 1. Januar des Jahres, in dem das 25. Altersjahr vollendet wird)</t>
  </si>
  <si>
    <t xml:space="preserve">Geburtsjahr </t>
  </si>
  <si>
    <t xml:space="preserve">Beginn 1. Jan. </t>
  </si>
  <si>
    <t xml:space="preserve">Stand 31. Dez. </t>
  </si>
  <si>
    <t xml:space="preserve">1962 u. früher </t>
  </si>
  <si>
    <t>Berufliche Vorsorge: oberer Grenzbetrag nach BVG pro Jahr</t>
  </si>
  <si>
    <t>Jahr</t>
  </si>
  <si>
    <t>Betrag</t>
  </si>
  <si>
    <t>Deklaration Liquidationsgewinn für die privilegierte Besteuerung</t>
  </si>
  <si>
    <t>Staat</t>
  </si>
  <si>
    <t xml:space="preserve">Verkauf / Überführung der geschäftlichen Liegenschaften </t>
  </si>
  <si>
    <t>Verkaufspreis / Überführungswert der Liegenschaften</t>
  </si>
  <si>
    <t>./. Anlagekosten der Liegenschaften</t>
  </si>
  <si>
    <t>Wertzuwachsgewinn Liegenschaften (Besteuerung nur bei Bund)</t>
  </si>
  <si>
    <t>Anlagekosten der Liegenschaften (Ziffer 2),  bzw. Verkaufspreis / Überführungswert</t>
  </si>
  <si>
    <t>der Liegenschaften (Ziffer 1), wenn dieser tiefer ist als die Anlagekosten</t>
  </si>
  <si>
    <t>./. Buchwert der geschäftlichen Liegenschaften</t>
  </si>
  <si>
    <t>Kapitalgewinn Liegenschaften: wiedereingebrachte Abschreibungen</t>
  </si>
  <si>
    <r>
      <t xml:space="preserve">./. Anrechnung Differenzbetrag der kleinen Säule 3a </t>
    </r>
    <r>
      <rPr>
        <sz val="7"/>
        <rFont val="Arial"/>
        <family val="2"/>
      </rPr>
      <t>(vgl. Tabelle 3. Säule)</t>
    </r>
  </si>
  <si>
    <t>Hilfsblatt</t>
  </si>
  <si>
    <t>http://www.bsv.admin.ch/themen/vorsorge/00039/index.html?lang=de</t>
  </si>
  <si>
    <t>Parameter für 2013 angepasst: 07.01.2013/P. Gysin</t>
  </si>
  <si>
    <t>Aktuell vorhandene Vermögen und frühere Auflösung von Säule 3a-Konten</t>
  </si>
  <si>
    <t xml:space="preserve">./. Abzug für 2. Säule-Guthaben </t>
  </si>
  <si>
    <t>Verlustüberschuss aus ordentlicher Geschäftstätigkeit des Liquidationsjahres</t>
  </si>
  <si>
    <t>mit Einkommen aus ordentlicher Geschäftstätigkeit verrechnet werden konnte</t>
  </si>
  <si>
    <t xml:space="preserve">Verlustvortrag, soweit er im Liquidationsjahr nicht bereits </t>
  </si>
  <si>
    <t>sonstige Abzüge, z.B. Beitragsüberhang aus Einkauf 2. Säule im Liquidationsjahr</t>
  </si>
  <si>
    <t>Parameter für 2014 angepasst: 09.12.2013/P. Gysin</t>
  </si>
  <si>
    <t>Total total realisierte stille Reserven</t>
  </si>
  <si>
    <t>Total massgebender Liquidationsgewinn vor AHV-Abzug</t>
  </si>
  <si>
    <t xml:space="preserve">AHV-pflichtiges Einkommen aus der selbst. Erwerbstätigkeit (SE) der letzten 5 Jahre </t>
  </si>
  <si>
    <t>vor der Liquidation / dem ordentlichen Rentenalter</t>
  </si>
  <si>
    <t>Einkommen aus SE im Jahr 1 vor Liquidation / dem ord. Rentenalter</t>
  </si>
  <si>
    <t>Einkommen aus SE im Jahr 2 vor Liquidation / dem ord. Rentenalter</t>
  </si>
  <si>
    <t>Einkommen aus SE im Jahr 3 vor Liquidation / dem ord. Rentenalter</t>
  </si>
  <si>
    <t>Einkommen aus SE im Jahr 4 vor Liquidation / dem ord. Rentenalter</t>
  </si>
  <si>
    <t>Einkommen aus SE im Jahr 5 vor Liquidation / dem ord. Rentenalter</t>
  </si>
  <si>
    <r>
      <t>Antrag zur Besteuerung gemäss § 36</t>
    </r>
    <r>
      <rPr>
        <vertAlign val="superscript"/>
        <sz val="9"/>
        <rFont val="Arial"/>
        <family val="2"/>
      </rPr>
      <t>bis</t>
    </r>
    <r>
      <rPr>
        <sz val="9"/>
        <rFont val="Arial"/>
        <family val="2"/>
      </rPr>
      <t xml:space="preserve"> StG und 1/5 des Tarifes gemäss Art. 36 DBG</t>
    </r>
  </si>
  <si>
    <r>
      <t>Antrag zur Besteuerung gemäss § 36</t>
    </r>
    <r>
      <rPr>
        <vertAlign val="superscript"/>
        <sz val="9"/>
        <rFont val="Arial"/>
        <family val="2"/>
      </rPr>
      <t>bis</t>
    </r>
    <r>
      <rPr>
        <sz val="9"/>
        <rFont val="Arial"/>
        <family val="2"/>
      </rPr>
      <t xml:space="preserve"> StG (mind. 5%) und zum Satz von 1/5 gemäss Art. 36 DBG (mind. 2%)</t>
    </r>
  </si>
  <si>
    <t>(Übertrag aus Ziffer 42)</t>
  </si>
  <si>
    <t>Berechnung des Liquidationsgewinns im Liquidationsjahr  / Liegenschaften</t>
  </si>
  <si>
    <t>Parameter für 2016 angepasst: 29.12.2015/P. Gysin</t>
  </si>
  <si>
    <t>Parameter für 2015 angepasst: 05.12.2014/P. Gysin</t>
  </si>
  <si>
    <t>Gewinn aus SE</t>
  </si>
  <si>
    <t>Parameter für 2017 angepasst: 27.12.2016/P. Gysin</t>
  </si>
  <si>
    <t>Parameter für 2018 angepasst: 08.01.2018/P. Gysin</t>
  </si>
  <si>
    <t>Parameter für 2019 angepasst: 08.01.2019/M. Cueni</t>
  </si>
  <si>
    <t>Parameter für 2020 angepasst: 08.01.2020/M. Cueni</t>
  </si>
  <si>
    <t>Version 10.0 / 2021</t>
  </si>
  <si>
    <t>Parameter für 2020 angepasst: 17.03.2021/M. Cueni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</si>
</sst>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%"/>
  </numFmts>
  <fonts count="38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vertAlign val="superscript"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9"/>
      <color indexed="2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.5"/>
      <color indexed="8"/>
      <name val="OIBGG P+ Arial MT"/>
    </font>
    <font>
      <b/>
      <sz val="10"/>
      <name val="Arial"/>
      <family val="2"/>
    </font>
    <font>
      <sz val="9.5"/>
      <color indexed="8"/>
      <name val="OIBGE P+ Arial MT"/>
    </font>
    <font>
      <sz val="14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0" fontId="3" fillId="0" borderId="0" xfId="0" applyFont="1"/>
    <xf numFmtId="0" fontId="18" fillId="2" borderId="0" xfId="0" applyNumberFormat="1" applyFont="1" applyFill="1" applyProtection="1"/>
    <xf numFmtId="0" fontId="14" fillId="2" borderId="0" xfId="0" applyNumberFormat="1" applyFont="1" applyFill="1" applyAlignment="1" applyProtection="1">
      <alignment horizontal="left"/>
    </xf>
    <xf numFmtId="0" fontId="12" fillId="2" borderId="0" xfId="0" applyNumberFormat="1" applyFont="1" applyFill="1" applyProtection="1"/>
    <xf numFmtId="0" fontId="20" fillId="2" borderId="0" xfId="0" applyNumberFormat="1" applyFont="1" applyFill="1" applyProtection="1"/>
    <xf numFmtId="0" fontId="20" fillId="2" borderId="0" xfId="2" applyNumberFormat="1" applyFont="1" applyFill="1" applyProtection="1"/>
    <xf numFmtId="165" fontId="20" fillId="2" borderId="0" xfId="2" applyNumberFormat="1" applyFont="1" applyFill="1" applyProtection="1"/>
    <xf numFmtId="165" fontId="14" fillId="2" borderId="0" xfId="2" applyNumberFormat="1" applyFont="1" applyFill="1" applyAlignment="1" applyProtection="1">
      <alignment horizontal="center"/>
    </xf>
    <xf numFmtId="0" fontId="18" fillId="2" borderId="0" xfId="0" applyNumberFormat="1" applyFont="1" applyFill="1" applyAlignment="1" applyProtection="1">
      <alignment horizontal="right"/>
    </xf>
    <xf numFmtId="0" fontId="18" fillId="2" borderId="0" xfId="2" applyNumberFormat="1" applyFont="1" applyFill="1" applyProtection="1"/>
    <xf numFmtId="165" fontId="18" fillId="2" borderId="0" xfId="2" applyNumberFormat="1" applyFont="1" applyFill="1" applyProtection="1"/>
    <xf numFmtId="165" fontId="18" fillId="3" borderId="0" xfId="2" applyNumberFormat="1" applyFont="1" applyFill="1" applyProtection="1"/>
    <xf numFmtId="165" fontId="18" fillId="4" borderId="1" xfId="2" applyNumberFormat="1" applyFont="1" applyFill="1" applyBorder="1" applyAlignment="1" applyProtection="1">
      <alignment horizontal="left"/>
      <protection locked="0"/>
    </xf>
    <xf numFmtId="165" fontId="18" fillId="4" borderId="2" xfId="2" applyNumberFormat="1" applyFont="1" applyFill="1" applyBorder="1" applyProtection="1">
      <protection locked="0"/>
    </xf>
    <xf numFmtId="0" fontId="8" fillId="2" borderId="0" xfId="0" applyNumberFormat="1" applyFont="1" applyFill="1" applyAlignment="1" applyProtection="1">
      <alignment horizontal="right"/>
    </xf>
    <xf numFmtId="0" fontId="8" fillId="2" borderId="0" xfId="0" applyNumberFormat="1" applyFont="1" applyFill="1" applyProtection="1"/>
    <xf numFmtId="0" fontId="8" fillId="2" borderId="0" xfId="2" applyNumberFormat="1" applyFont="1" applyFill="1" applyProtection="1"/>
    <xf numFmtId="165" fontId="8" fillId="2" borderId="0" xfId="2" applyNumberFormat="1" applyFont="1" applyFill="1" applyProtection="1"/>
    <xf numFmtId="165" fontId="8" fillId="3" borderId="0" xfId="2" applyNumberFormat="1" applyFont="1" applyFill="1" applyProtection="1"/>
    <xf numFmtId="165" fontId="18" fillId="4" borderId="3" xfId="2" applyNumberFormat="1" applyFont="1" applyFill="1" applyBorder="1" applyProtection="1">
      <protection locked="0"/>
    </xf>
    <xf numFmtId="165" fontId="18" fillId="4" borderId="4" xfId="2" applyNumberFormat="1" applyFont="1" applyFill="1" applyBorder="1" applyProtection="1">
      <protection locked="0"/>
    </xf>
    <xf numFmtId="0" fontId="22" fillId="2" borderId="0" xfId="0" applyNumberFormat="1" applyFont="1" applyFill="1" applyProtection="1"/>
    <xf numFmtId="165" fontId="8" fillId="3" borderId="4" xfId="2" applyNumberFormat="1" applyFont="1" applyFill="1" applyBorder="1" applyProtection="1"/>
    <xf numFmtId="0" fontId="14" fillId="2" borderId="0" xfId="0" applyNumberFormat="1" applyFont="1" applyFill="1" applyProtection="1"/>
    <xf numFmtId="0" fontId="18" fillId="2" borderId="0" xfId="0" applyNumberFormat="1" applyFont="1" applyFill="1" applyAlignment="1" applyProtection="1">
      <alignment horizontal="left"/>
    </xf>
    <xf numFmtId="165" fontId="18" fillId="2" borderId="0" xfId="2" applyNumberFormat="1" applyFont="1" applyFill="1" applyAlignment="1" applyProtection="1">
      <alignment horizontal="right"/>
    </xf>
    <xf numFmtId="166" fontId="18" fillId="4" borderId="0" xfId="3" applyNumberFormat="1" applyFont="1" applyFill="1" applyAlignment="1" applyProtection="1">
      <alignment horizontal="center"/>
      <protection locked="0"/>
    </xf>
    <xf numFmtId="165" fontId="18" fillId="2" borderId="0" xfId="0" applyNumberFormat="1" applyFont="1" applyFill="1" applyAlignment="1" applyProtection="1"/>
    <xf numFmtId="0" fontId="8" fillId="2" borderId="0" xfId="0" applyNumberFormat="1" applyFont="1" applyFill="1" applyAlignment="1" applyProtection="1"/>
    <xf numFmtId="0" fontId="21" fillId="2" borderId="0" xfId="0" applyNumberFormat="1" applyFont="1" applyFill="1" applyAlignment="1" applyProtection="1">
      <alignment horizontal="center"/>
    </xf>
    <xf numFmtId="3" fontId="18" fillId="2" borderId="0" xfId="0" applyNumberFormat="1" applyFont="1" applyFill="1" applyBorder="1" applyProtection="1"/>
    <xf numFmtId="3" fontId="8" fillId="2" borderId="0" xfId="2" applyNumberFormat="1" applyFont="1" applyFill="1" applyProtection="1"/>
    <xf numFmtId="165" fontId="20" fillId="3" borderId="0" xfId="2" applyNumberFormat="1" applyFont="1" applyFill="1" applyProtection="1"/>
    <xf numFmtId="0" fontId="18" fillId="2" borderId="0" xfId="0" applyNumberFormat="1" applyFont="1" applyFill="1" applyAlignment="1" applyProtection="1">
      <alignment vertical="top"/>
    </xf>
    <xf numFmtId="165" fontId="18" fillId="4" borderId="0" xfId="2" applyNumberFormat="1" applyFont="1" applyFill="1" applyBorder="1" applyProtection="1">
      <protection locked="0"/>
    </xf>
    <xf numFmtId="0" fontId="18" fillId="2" borderId="0" xfId="0" applyNumberFormat="1" applyFont="1" applyFill="1" applyAlignment="1" applyProtection="1">
      <alignment horizontal="left" vertical="top"/>
    </xf>
    <xf numFmtId="165" fontId="8" fillId="2" borderId="0" xfId="0" applyNumberFormat="1" applyFont="1" applyFill="1" applyProtection="1"/>
    <xf numFmtId="0" fontId="21" fillId="2" borderId="0" xfId="2" applyNumberFormat="1" applyFont="1" applyFill="1" applyAlignment="1" applyProtection="1">
      <alignment horizontal="left"/>
    </xf>
    <xf numFmtId="3" fontId="18" fillId="2" borderId="0" xfId="2" applyNumberFormat="1" applyFont="1" applyFill="1" applyProtection="1"/>
    <xf numFmtId="165" fontId="8" fillId="2" borderId="0" xfId="2" applyNumberFormat="1" applyFont="1" applyFill="1" applyAlignment="1" applyProtection="1">
      <alignment horizontal="center"/>
    </xf>
    <xf numFmtId="165" fontId="8" fillId="3" borderId="0" xfId="2" applyNumberFormat="1" applyFont="1" applyFill="1" applyAlignment="1" applyProtection="1">
      <alignment horizontal="center"/>
    </xf>
    <xf numFmtId="165" fontId="8" fillId="3" borderId="0" xfId="0" applyNumberFormat="1" applyFont="1" applyFill="1" applyProtection="1"/>
    <xf numFmtId="0" fontId="24" fillId="2" borderId="0" xfId="2" applyNumberFormat="1" applyFont="1" applyFill="1" applyProtection="1"/>
    <xf numFmtId="3" fontId="20" fillId="2" borderId="0" xfId="2" applyNumberFormat="1" applyFont="1" applyFill="1" applyProtection="1"/>
    <xf numFmtId="3" fontId="14" fillId="2" borderId="0" xfId="0" applyNumberFormat="1" applyFont="1" applyFill="1" applyProtection="1"/>
    <xf numFmtId="0" fontId="20" fillId="3" borderId="0" xfId="2" applyNumberFormat="1" applyFont="1" applyFill="1" applyProtection="1"/>
    <xf numFmtId="0" fontId="18" fillId="2" borderId="0" xfId="2" applyNumberFormat="1" applyFont="1" applyFill="1" applyBorder="1" applyProtection="1"/>
    <xf numFmtId="3" fontId="25" fillId="2" borderId="0" xfId="2" applyNumberFormat="1" applyFont="1" applyFill="1" applyProtection="1"/>
    <xf numFmtId="0" fontId="18" fillId="3" borderId="0" xfId="2" applyNumberFormat="1" applyFont="1" applyFill="1" applyProtection="1"/>
    <xf numFmtId="0" fontId="22" fillId="2" borderId="0" xfId="0" applyNumberFormat="1" applyFont="1" applyFill="1" applyAlignment="1" applyProtection="1">
      <alignment horizontal="right"/>
    </xf>
    <xf numFmtId="0" fontId="18" fillId="2" borderId="0" xfId="0" applyNumberFormat="1" applyFont="1" applyFill="1" applyAlignment="1" applyProtection="1">
      <alignment horizontal="center"/>
    </xf>
    <xf numFmtId="3" fontId="18" fillId="2" borderId="0" xfId="2" applyNumberFormat="1" applyFont="1" applyFill="1" applyBorder="1" applyAlignment="1" applyProtection="1">
      <alignment horizontal="center"/>
    </xf>
    <xf numFmtId="0" fontId="26" fillId="2" borderId="0" xfId="0" applyNumberFormat="1" applyFont="1" applyFill="1" applyAlignment="1" applyProtection="1">
      <alignment horizontal="center"/>
    </xf>
    <xf numFmtId="3" fontId="18" fillId="4" borderId="0" xfId="2" applyNumberFormat="1" applyFont="1" applyFill="1" applyBorder="1" applyProtection="1">
      <protection locked="0"/>
    </xf>
    <xf numFmtId="3" fontId="18" fillId="2" borderId="0" xfId="0" applyNumberFormat="1" applyFont="1" applyFill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/>
    </xf>
    <xf numFmtId="3" fontId="18" fillId="2" borderId="0" xfId="2" applyNumberFormat="1" applyFont="1" applyFill="1" applyBorder="1" applyProtection="1"/>
    <xf numFmtId="3" fontId="18" fillId="2" borderId="0" xfId="0" applyNumberFormat="1" applyFont="1" applyFill="1" applyProtection="1"/>
    <xf numFmtId="3" fontId="19" fillId="2" borderId="0" xfId="2" applyNumberFormat="1" applyFont="1" applyFill="1" applyProtection="1"/>
    <xf numFmtId="1" fontId="18" fillId="2" borderId="0" xfId="0" applyNumberFormat="1" applyFont="1" applyFill="1" applyAlignment="1" applyProtection="1">
      <alignment horizontal="center"/>
    </xf>
    <xf numFmtId="3" fontId="18" fillId="4" borderId="3" xfId="2" applyNumberFormat="1" applyFont="1" applyFill="1" applyBorder="1" applyProtection="1">
      <protection locked="0"/>
    </xf>
    <xf numFmtId="3" fontId="18" fillId="4" borderId="2" xfId="2" applyNumberFormat="1" applyFont="1" applyFill="1" applyBorder="1" applyProtection="1">
      <protection locked="0"/>
    </xf>
    <xf numFmtId="14" fontId="18" fillId="2" borderId="0" xfId="0" applyNumberFormat="1" applyFont="1" applyFill="1" applyProtection="1"/>
    <xf numFmtId="0" fontId="18" fillId="3" borderId="0" xfId="0" applyNumberFormat="1" applyFont="1" applyFill="1" applyProtection="1"/>
    <xf numFmtId="3" fontId="8" fillId="2" borderId="0" xfId="0" applyNumberFormat="1" applyFont="1" applyFill="1" applyBorder="1" applyProtection="1"/>
    <xf numFmtId="0" fontId="8" fillId="3" borderId="0" xfId="0" applyNumberFormat="1" applyFont="1" applyFill="1" applyProtection="1"/>
    <xf numFmtId="0" fontId="18" fillId="2" borderId="0" xfId="2" applyNumberFormat="1" applyFont="1" applyFill="1" applyAlignment="1" applyProtection="1">
      <alignment horizontal="center"/>
    </xf>
    <xf numFmtId="0" fontId="25" fillId="2" borderId="0" xfId="0" applyNumberFormat="1" applyFont="1" applyFill="1" applyProtection="1"/>
    <xf numFmtId="0" fontId="13" fillId="2" borderId="0" xfId="0" applyNumberFormat="1" applyFont="1" applyFill="1" applyProtection="1"/>
    <xf numFmtId="3" fontId="18" fillId="4" borderId="4" xfId="2" applyNumberFormat="1" applyFont="1" applyFill="1" applyBorder="1" applyProtection="1">
      <protection locked="0"/>
    </xf>
    <xf numFmtId="0" fontId="27" fillId="2" borderId="0" xfId="0" applyNumberFormat="1" applyFont="1" applyFill="1" applyProtection="1"/>
    <xf numFmtId="3" fontId="8" fillId="2" borderId="0" xfId="0" applyNumberFormat="1" applyFont="1" applyFill="1" applyProtection="1"/>
    <xf numFmtId="3" fontId="18" fillId="2" borderId="4" xfId="2" applyNumberFormat="1" applyFont="1" applyFill="1" applyBorder="1" applyProtection="1"/>
    <xf numFmtId="0" fontId="8" fillId="2" borderId="0" xfId="0" applyNumberFormat="1" applyFont="1" applyFill="1" applyBorder="1" applyProtection="1"/>
    <xf numFmtId="3" fontId="8" fillId="2" borderId="0" xfId="2" applyNumberFormat="1" applyFont="1" applyFill="1" applyBorder="1" applyProtection="1"/>
    <xf numFmtId="3" fontId="8" fillId="2" borderId="4" xfId="2" applyNumberFormat="1" applyFont="1" applyFill="1" applyBorder="1" applyProtection="1"/>
    <xf numFmtId="0" fontId="19" fillId="3" borderId="0" xfId="2" applyNumberFormat="1" applyFont="1" applyFill="1" applyBorder="1" applyProtection="1"/>
    <xf numFmtId="0" fontId="21" fillId="2" borderId="0" xfId="0" applyNumberFormat="1" applyFont="1" applyFill="1" applyAlignment="1" applyProtection="1">
      <alignment horizontal="left"/>
    </xf>
    <xf numFmtId="0" fontId="25" fillId="2" borderId="0" xfId="2" applyNumberFormat="1" applyFont="1" applyFill="1" applyProtection="1"/>
    <xf numFmtId="3" fontId="8" fillId="3" borderId="4" xfId="2" applyNumberFormat="1" applyFont="1" applyFill="1" applyBorder="1" applyProtection="1"/>
    <xf numFmtId="3" fontId="8" fillId="2" borderId="0" xfId="0" applyNumberFormat="1" applyFont="1" applyFill="1" applyAlignment="1" applyProtection="1">
      <alignment horizontal="right"/>
    </xf>
    <xf numFmtId="3" fontId="8" fillId="3" borderId="5" xfId="2" applyNumberFormat="1" applyFont="1" applyFill="1" applyBorder="1" applyProtection="1"/>
    <xf numFmtId="1" fontId="8" fillId="2" borderId="0" xfId="2" applyNumberFormat="1" applyFont="1" applyFill="1" applyAlignment="1" applyProtection="1">
      <alignment horizontal="right"/>
    </xf>
    <xf numFmtId="3" fontId="22" fillId="2" borderId="0" xfId="2" applyNumberFormat="1" applyFont="1" applyFill="1" applyAlignment="1" applyProtection="1">
      <alignment horizontal="left"/>
    </xf>
    <xf numFmtId="3" fontId="8" fillId="2" borderId="0" xfId="2" applyNumberFormat="1" applyFont="1" applyFill="1" applyAlignment="1" applyProtection="1">
      <alignment horizontal="right"/>
    </xf>
    <xf numFmtId="0" fontId="29" fillId="2" borderId="0" xfId="0" applyNumberFormat="1" applyFont="1" applyFill="1" applyAlignment="1" applyProtection="1">
      <alignment horizontal="right"/>
    </xf>
    <xf numFmtId="0" fontId="8" fillId="2" borderId="0" xfId="2" applyNumberFormat="1" applyFont="1" applyFill="1" applyBorder="1" applyAlignment="1" applyProtection="1">
      <alignment horizontal="center"/>
    </xf>
    <xf numFmtId="0" fontId="8" fillId="2" borderId="0" xfId="0" applyNumberFormat="1" applyFont="1" applyFill="1" applyAlignment="1" applyProtection="1">
      <alignment horizontal="left"/>
    </xf>
    <xf numFmtId="0" fontId="29" fillId="2" borderId="0" xfId="2" applyNumberFormat="1" applyFont="1" applyFill="1" applyAlignment="1" applyProtection="1">
      <alignment horizontal="right"/>
    </xf>
    <xf numFmtId="0" fontId="5" fillId="4" borderId="0" xfId="4" applyFill="1"/>
    <xf numFmtId="0" fontId="30" fillId="4" borderId="0" xfId="4" applyFont="1" applyFill="1"/>
    <xf numFmtId="0" fontId="31" fillId="4" borderId="0" xfId="4" applyFont="1" applyFill="1" applyBorder="1" applyAlignment="1">
      <alignment horizontal="center" vertical="top" wrapText="1"/>
    </xf>
    <xf numFmtId="0" fontId="32" fillId="4" borderId="0" xfId="4" applyFont="1" applyFill="1"/>
    <xf numFmtId="0" fontId="33" fillId="4" borderId="0" xfId="4" applyFont="1" applyFill="1" applyBorder="1" applyAlignment="1">
      <alignment horizontal="center" wrapText="1"/>
    </xf>
    <xf numFmtId="3" fontId="33" fillId="4" borderId="0" xfId="4" applyNumberFormat="1" applyFont="1" applyFill="1" applyBorder="1" applyAlignment="1">
      <alignment horizontal="right" wrapText="1"/>
    </xf>
    <xf numFmtId="0" fontId="5" fillId="4" borderId="0" xfId="4" applyFill="1" applyBorder="1"/>
    <xf numFmtId="0" fontId="34" fillId="4" borderId="0" xfId="4" applyFont="1" applyFill="1"/>
    <xf numFmtId="0" fontId="35" fillId="4" borderId="0" xfId="4" applyFont="1" applyFill="1" applyAlignment="1">
      <alignment horizontal="center"/>
    </xf>
    <xf numFmtId="0" fontId="5" fillId="4" borderId="0" xfId="4" applyFill="1" applyAlignment="1">
      <alignment horizontal="center"/>
    </xf>
    <xf numFmtId="165" fontId="5" fillId="4" borderId="0" xfId="1" applyNumberFormat="1" applyFill="1"/>
    <xf numFmtId="0" fontId="3" fillId="2" borderId="0" xfId="0" applyFont="1" applyFill="1"/>
    <xf numFmtId="0" fontId="3" fillId="3" borderId="0" xfId="0" applyFont="1" applyFill="1"/>
    <xf numFmtId="0" fontId="14" fillId="0" borderId="3" xfId="2" applyNumberFormat="1" applyFont="1" applyFill="1" applyBorder="1" applyProtection="1">
      <protection locked="0"/>
    </xf>
    <xf numFmtId="14" fontId="3" fillId="0" borderId="3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65" fontId="18" fillId="3" borderId="4" xfId="2" applyNumberFormat="1" applyFont="1" applyFill="1" applyBorder="1" applyProtection="1"/>
    <xf numFmtId="3" fontId="18" fillId="3" borderId="0" xfId="0" applyNumberFormat="1" applyFont="1" applyFill="1" applyBorder="1" applyProtection="1"/>
    <xf numFmtId="3" fontId="8" fillId="3" borderId="0" xfId="2" applyNumberFormat="1" applyFont="1" applyFill="1" applyProtection="1"/>
    <xf numFmtId="3" fontId="20" fillId="3" borderId="0" xfId="2" applyNumberFormat="1" applyFont="1" applyFill="1" applyProtection="1"/>
    <xf numFmtId="3" fontId="18" fillId="3" borderId="0" xfId="2" applyNumberFormat="1" applyFont="1" applyFill="1" applyProtection="1"/>
    <xf numFmtId="3" fontId="28" fillId="3" borderId="0" xfId="2" applyNumberFormat="1" applyFont="1" applyFill="1" applyBorder="1" applyProtection="1"/>
    <xf numFmtId="3" fontId="8" fillId="3" borderId="0" xfId="0" applyNumberFormat="1" applyFont="1" applyFill="1" applyProtection="1"/>
    <xf numFmtId="3" fontId="8" fillId="3" borderId="0" xfId="2" applyNumberFormat="1" applyFont="1" applyFill="1" applyBorder="1" applyProtection="1"/>
    <xf numFmtId="0" fontId="5" fillId="2" borderId="0" xfId="0" applyFont="1" applyFill="1"/>
    <xf numFmtId="0" fontId="7" fillId="2" borderId="0" xfId="0" applyNumberFormat="1" applyFont="1" applyFill="1" applyBorder="1" applyAlignment="1" applyProtection="1"/>
    <xf numFmtId="0" fontId="7" fillId="2" borderId="0" xfId="0" applyNumberFormat="1" applyFont="1" applyFill="1" applyProtection="1"/>
    <xf numFmtId="0" fontId="9" fillId="2" borderId="0" xfId="0" applyNumberFormat="1" applyFont="1" applyFill="1" applyProtection="1"/>
    <xf numFmtId="0" fontId="10" fillId="2" borderId="0" xfId="0" applyNumberFormat="1" applyFont="1" applyFill="1" applyProtection="1"/>
    <xf numFmtId="0" fontId="13" fillId="2" borderId="0" xfId="0" applyFont="1" applyFill="1"/>
    <xf numFmtId="165" fontId="14" fillId="3" borderId="0" xfId="2" applyNumberFormat="1" applyFont="1" applyFill="1" applyAlignment="1" applyProtection="1">
      <alignment horizontal="center"/>
    </xf>
    <xf numFmtId="165" fontId="8" fillId="3" borderId="0" xfId="2" applyNumberFormat="1" applyFont="1" applyFill="1" applyBorder="1" applyProtection="1"/>
    <xf numFmtId="165" fontId="22" fillId="3" borderId="0" xfId="2" applyNumberFormat="1" applyFont="1" applyFill="1" applyProtection="1"/>
    <xf numFmtId="0" fontId="8" fillId="2" borderId="0" xfId="0" applyFont="1" applyFill="1"/>
    <xf numFmtId="0" fontId="15" fillId="2" borderId="0" xfId="0" applyFont="1" applyFill="1"/>
    <xf numFmtId="0" fontId="19" fillId="2" borderId="0" xfId="0" applyNumberFormat="1" applyFont="1" applyFill="1" applyProtection="1"/>
    <xf numFmtId="0" fontId="14" fillId="2" borderId="0" xfId="2" applyNumberFormat="1" applyFont="1" applyFill="1" applyProtection="1">
      <protection locked="0"/>
    </xf>
    <xf numFmtId="0" fontId="3" fillId="2" borderId="0" xfId="0" applyFont="1" applyFill="1" applyAlignment="1">
      <alignment horizontal="right"/>
    </xf>
    <xf numFmtId="165" fontId="18" fillId="2" borderId="0" xfId="2" applyNumberFormat="1" applyFont="1" applyFill="1" applyBorder="1" applyProtection="1"/>
    <xf numFmtId="0" fontId="21" fillId="2" borderId="0" xfId="0" applyNumberFormat="1" applyFont="1" applyFill="1" applyProtection="1"/>
    <xf numFmtId="14" fontId="4" fillId="2" borderId="0" xfId="0" applyNumberFormat="1" applyFont="1" applyFill="1" applyAlignment="1">
      <alignment vertical="top"/>
    </xf>
    <xf numFmtId="0" fontId="37" fillId="2" borderId="0" xfId="0" applyNumberFormat="1" applyFont="1" applyFill="1" applyProtection="1"/>
    <xf numFmtId="0" fontId="4" fillId="4" borderId="0" xfId="4" applyFont="1" applyFill="1"/>
    <xf numFmtId="0" fontId="5" fillId="4" borderId="0" xfId="4" applyFont="1" applyFill="1"/>
    <xf numFmtId="0" fontId="18" fillId="2" borderId="0" xfId="0" applyNumberFormat="1" applyFont="1" applyFill="1" applyProtection="1"/>
    <xf numFmtId="0" fontId="14" fillId="2" borderId="0" xfId="0" applyFont="1" applyFill="1" applyAlignment="1">
      <alignment horizontal="left"/>
    </xf>
    <xf numFmtId="3" fontId="3" fillId="2" borderId="0" xfId="2" applyNumberFormat="1" applyFont="1" applyFill="1" applyBorder="1" applyAlignment="1" applyProtection="1">
      <alignment horizontal="right"/>
    </xf>
    <xf numFmtId="3" fontId="33" fillId="4" borderId="0" xfId="4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3" fontId="20" fillId="2" borderId="0" xfId="2" applyNumberFormat="1" applyFont="1" applyFill="1" applyAlignment="1" applyProtection="1">
      <alignment horizontal="right" vertical="center"/>
    </xf>
    <xf numFmtId="0" fontId="18" fillId="4" borderId="1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8" fillId="4" borderId="1" xfId="2" applyNumberFormat="1" applyFont="1" applyFill="1" applyBorder="1" applyAlignment="1" applyProtection="1">
      <alignment horizontal="center"/>
    </xf>
    <xf numFmtId="14" fontId="22" fillId="2" borderId="0" xfId="0" applyNumberFormat="1" applyFont="1" applyFill="1" applyBorder="1" applyAlignment="1" applyProtection="1">
      <alignment horizontal="left"/>
    </xf>
    <xf numFmtId="0" fontId="18" fillId="4" borderId="1" xfId="0" applyNumberFormat="1" applyFont="1" applyFill="1" applyBorder="1" applyAlignment="1" applyProtection="1">
      <alignment horizontal="left" wrapText="1"/>
      <protection locked="0"/>
    </xf>
  </cellXfs>
  <cellStyles count="10">
    <cellStyle name="Dezimal_tabelle_liquidationsgewinn_1-5" xfId="1"/>
    <cellStyle name="Komma" xfId="2" builtinId="3"/>
    <cellStyle name="Komma 2" xfId="7"/>
    <cellStyle name="Prozent" xfId="3" builtinId="5"/>
    <cellStyle name="Prozent 2" xfId="8"/>
    <cellStyle name="Standard" xfId="0" builtinId="0"/>
    <cellStyle name="Standard 2" xfId="9"/>
    <cellStyle name="Standard 3" xfId="6"/>
    <cellStyle name="Standard 4" xfId="5"/>
    <cellStyle name="Standard_tabelle_liquidationsgewinn_1-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244930</xdr:colOff>
      <xdr:row>1</xdr:row>
      <xdr:rowOff>20411</xdr:rowOff>
    </xdr:from>
    <xdr:to>
      <xdr:col>15</xdr:col>
      <xdr:colOff>618807</xdr:colOff>
      <xdr:row>4</xdr:row>
      <xdr:rowOff>250264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6" y="108857"/>
          <a:ext cx="3959360" cy="862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20</xdr:row>
      <xdr:rowOff>152400</xdr:rowOff>
    </xdr:from>
    <xdr:to>
      <xdr:col>8</xdr:col>
      <xdr:colOff>533400</xdr:colOff>
      <xdr:row>26</xdr:row>
      <xdr:rowOff>66675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 rot="-2191731">
          <a:off x="2752725" y="3667125"/>
          <a:ext cx="2962275" cy="8858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7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Hilfstabelle </a:t>
          </a:r>
        </a:p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für Ziffer 345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4</xdr:row>
      <xdr:rowOff>9525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</xdr:colOff>
      <xdr:row>58</xdr:row>
      <xdr:rowOff>142875</xdr:rowOff>
    </xdr:from>
    <xdr:to>
      <xdr:col>7</xdr:col>
      <xdr:colOff>152400</xdr:colOff>
      <xdr:row>64</xdr:row>
      <xdr:rowOff>57150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 rot="-2191731">
          <a:off x="1771650" y="9944100"/>
          <a:ext cx="2962275" cy="885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Hilfstabelle für </a:t>
          </a:r>
        </a:p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Berechnung Höchstlimite:</a:t>
          </a:r>
        </a:p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Ziffer 311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V133"/>
  <sheetViews>
    <sheetView showGridLines="0" tabSelected="1" zoomScale="140" zoomScaleNormal="140" workbookViewId="0">
      <selection activeCell="C21" sqref="C21"/>
    </sheetView>
  </sheetViews>
  <sheetFormatPr baseColWidth="10" defaultRowHeight="12"/>
  <cols>
    <col min="1" max="1" width="4" style="1" customWidth="1"/>
    <col min="2" max="2" width="7.25" style="1" customWidth="1"/>
    <col min="3" max="3" width="6.625" style="1" customWidth="1"/>
    <col min="4" max="4" width="8.25" style="1" customWidth="1"/>
    <col min="5" max="5" width="5.875" style="1" customWidth="1"/>
    <col min="6" max="6" width="7.25" style="1" customWidth="1"/>
    <col min="7" max="7" width="4.5" style="1" customWidth="1"/>
    <col min="8" max="8" width="8.625" style="1" customWidth="1"/>
    <col min="9" max="9" width="9.375" style="1" customWidth="1"/>
    <col min="10" max="10" width="0.75" style="1" customWidth="1"/>
    <col min="11" max="11" width="9.375" style="1" customWidth="1"/>
    <col min="12" max="12" width="0.875" style="1" customWidth="1"/>
    <col min="13" max="13" width="8.5" style="1" customWidth="1"/>
    <col min="14" max="14" width="8.875" style="1" customWidth="1"/>
    <col min="15" max="15" width="0.75" style="1" customWidth="1"/>
    <col min="16" max="16" width="8.875" style="1" customWidth="1"/>
    <col min="17" max="16384" width="11" style="1"/>
  </cols>
  <sheetData>
    <row r="1" spans="1:22" ht="6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1"/>
      <c r="R1" s="101"/>
      <c r="S1" s="101"/>
      <c r="T1" s="101"/>
      <c r="U1" s="101"/>
      <c r="V1" s="101"/>
    </row>
    <row r="2" spans="1:22" ht="18" customHeight="1">
      <c r="A2" s="114" t="s">
        <v>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01"/>
      <c r="R2" s="101"/>
      <c r="S2" s="101"/>
      <c r="T2" s="101"/>
      <c r="U2" s="101"/>
      <c r="V2" s="101"/>
    </row>
    <row r="3" spans="1:22" ht="18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01"/>
      <c r="R3" s="101"/>
      <c r="S3" s="101"/>
      <c r="T3" s="101"/>
      <c r="U3" s="101"/>
      <c r="V3" s="101"/>
    </row>
    <row r="4" spans="1:22" ht="12.75">
      <c r="A4" s="135" t="s">
        <v>129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1"/>
      <c r="N4" s="114"/>
      <c r="O4" s="114"/>
      <c r="P4" s="114"/>
      <c r="Q4" s="101"/>
      <c r="R4" s="101"/>
      <c r="S4" s="101"/>
      <c r="T4" s="101"/>
      <c r="U4" s="101"/>
      <c r="V4" s="101"/>
    </row>
    <row r="5" spans="1:22" ht="22.5" customHeight="1">
      <c r="A5" s="138">
        <v>44272</v>
      </c>
      <c r="B5" s="138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30"/>
      <c r="Q5" s="101"/>
      <c r="R5" s="101"/>
      <c r="S5" s="101"/>
      <c r="T5" s="101"/>
      <c r="U5" s="101"/>
      <c r="V5" s="101"/>
    </row>
    <row r="6" spans="1:22" ht="22.5" customHeight="1">
      <c r="A6" s="139" t="s">
        <v>88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  <c r="Q6" s="101"/>
      <c r="R6" s="101"/>
      <c r="S6" s="101"/>
      <c r="T6" s="101"/>
      <c r="U6" s="101"/>
      <c r="V6" s="101"/>
    </row>
    <row r="7" spans="1:22" ht="22.5" customHeight="1">
      <c r="A7" s="142" t="s">
        <v>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01"/>
      <c r="R7" s="101"/>
      <c r="S7" s="101"/>
      <c r="T7" s="101"/>
      <c r="U7" s="101"/>
      <c r="V7" s="101"/>
    </row>
    <row r="8" spans="1:22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8" customHeight="1">
      <c r="A9" s="115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4.25">
      <c r="A10" s="116" t="s">
        <v>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ht="12.75">
      <c r="A11" s="116" t="s">
        <v>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12.75">
      <c r="A12" s="117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ht="12.75">
      <c r="A13" s="116" t="s">
        <v>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ht="12.75">
      <c r="A14" s="116" t="s">
        <v>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ht="12.75">
      <c r="A15" s="118" t="s">
        <v>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24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ht="12.75">
      <c r="A17" s="4" t="s">
        <v>7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12.75">
      <c r="A18" s="4" t="s">
        <v>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 ht="12.75" customHeight="1">
      <c r="A20" s="119" t="s">
        <v>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ht="12.75">
      <c r="A21" s="123" t="s">
        <v>10</v>
      </c>
      <c r="B21" s="101"/>
      <c r="C21" s="105"/>
      <c r="D21" s="101"/>
      <c r="E21" s="101"/>
      <c r="F21" s="101"/>
      <c r="G21" s="101"/>
      <c r="H21" s="101"/>
      <c r="I21" s="101"/>
      <c r="J21" s="101"/>
      <c r="K21" s="127" t="s">
        <v>14</v>
      </c>
      <c r="L21" s="101"/>
      <c r="M21" s="103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12.75" customHeight="1">
      <c r="A22" s="101" t="s">
        <v>11</v>
      </c>
      <c r="B22" s="101"/>
      <c r="C22" s="148"/>
      <c r="D22" s="148"/>
      <c r="E22" s="148"/>
      <c r="F22" s="148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12.75" customHeight="1">
      <c r="A23" s="101" t="s">
        <v>12</v>
      </c>
      <c r="B23" s="101"/>
      <c r="C23" s="147"/>
      <c r="D23" s="147"/>
      <c r="E23" s="147"/>
      <c r="F23" s="147"/>
      <c r="G23" s="101"/>
      <c r="H23" s="101"/>
      <c r="I23" s="101"/>
      <c r="J23" s="101"/>
      <c r="K23" s="127" t="s">
        <v>15</v>
      </c>
      <c r="L23" s="101"/>
      <c r="M23" s="104"/>
      <c r="N23" s="124" t="str">
        <f>IF(M23="","Liquidationsdatum muss erfasst werden!","")</f>
        <v>Liquidationsdatum muss erfasst werden!</v>
      </c>
      <c r="O23" s="101"/>
      <c r="P23" s="101"/>
      <c r="Q23" s="101"/>
      <c r="R23" s="101"/>
      <c r="S23" s="101"/>
      <c r="T23" s="101"/>
      <c r="U23" s="101"/>
      <c r="V23" s="101"/>
    </row>
    <row r="24" spans="1:22" ht="12.75" customHeight="1">
      <c r="A24" s="101" t="s">
        <v>13</v>
      </c>
      <c r="B24" s="101"/>
      <c r="C24" s="147"/>
      <c r="D24" s="147"/>
      <c r="E24" s="147"/>
      <c r="F24" s="147"/>
      <c r="G24" s="101"/>
      <c r="H24" s="101"/>
      <c r="I24" s="101"/>
      <c r="J24" s="101"/>
      <c r="K24" s="127" t="s">
        <v>16</v>
      </c>
      <c r="L24" s="101"/>
      <c r="M24" s="104"/>
      <c r="N24" s="124" t="str">
        <f>IF(M24="","Geburtsdatum muss erfasst werden!","")</f>
        <v>Geburtsdatum muss erfasst werden!</v>
      </c>
      <c r="O24" s="101"/>
      <c r="P24" s="101"/>
      <c r="Q24" s="101"/>
      <c r="R24" s="101"/>
      <c r="S24" s="101"/>
      <c r="T24" s="101"/>
      <c r="U24" s="101"/>
      <c r="V24" s="101"/>
    </row>
    <row r="25" spans="1:22" ht="12.75" customHeight="1">
      <c r="A25" s="101" t="s">
        <v>18</v>
      </c>
      <c r="B25" s="101"/>
      <c r="C25" s="147"/>
      <c r="D25" s="147"/>
      <c r="E25" s="147"/>
      <c r="F25" s="147"/>
      <c r="G25" s="101"/>
      <c r="H25" s="101"/>
      <c r="I25" s="101"/>
      <c r="J25" s="101"/>
      <c r="K25" s="127" t="s">
        <v>17</v>
      </c>
      <c r="L25" s="101"/>
      <c r="M25" s="101" t="str">
        <f>IF(M23="","",DATEDIF(M24,M23,"y"))</f>
        <v/>
      </c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ht="12.75" customHeight="1">
      <c r="A26" s="101" t="s">
        <v>19</v>
      </c>
      <c r="B26" s="101"/>
      <c r="C26" s="149"/>
      <c r="D26" s="149"/>
      <c r="E26" s="149"/>
      <c r="F26" s="149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20.25" customHeight="1">
      <c r="A27" s="124" t="str">
        <f>IF(M25&lt;=54,"Altersgrenze nicht erreicht: Deklaration ist nur möglich, wenn Unfähigkeit zur Weiterführung der selbst. Erwerbstätigkeit infolge Invalidität vorliegt.","")</f>
        <v/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ht="4.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ht="12.75">
      <c r="A29" s="2" t="s">
        <v>20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26" t="s">
        <v>21</v>
      </c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>
      <c r="A30" s="125" t="str">
        <f>IF(M29="Nein","","Die privilegierte Besteuerung des Liquidationsgewinns kann nur einmal geltend gemacht werden!")</f>
        <v/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17.2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45" t="s">
        <v>22</v>
      </c>
      <c r="N31" s="145"/>
      <c r="O31" s="145"/>
      <c r="P31" s="145"/>
      <c r="Q31" s="101"/>
      <c r="R31" s="101"/>
      <c r="S31" s="101"/>
      <c r="T31" s="101"/>
      <c r="U31" s="101"/>
      <c r="V31" s="101"/>
    </row>
    <row r="32" spans="1:22" ht="12.75">
      <c r="A32" s="3" t="s">
        <v>23</v>
      </c>
      <c r="B32" s="4" t="s">
        <v>121</v>
      </c>
      <c r="C32" s="4"/>
      <c r="D32" s="5"/>
      <c r="E32" s="5"/>
      <c r="F32" s="5"/>
      <c r="G32" s="6"/>
      <c r="H32" s="6"/>
      <c r="I32" s="7"/>
      <c r="J32" s="7"/>
      <c r="K32" s="5"/>
      <c r="L32" s="5"/>
      <c r="M32" s="5"/>
      <c r="N32" s="120" t="s">
        <v>89</v>
      </c>
      <c r="O32" s="8"/>
      <c r="P32" s="120" t="s">
        <v>24</v>
      </c>
      <c r="Q32" s="101"/>
      <c r="R32" s="101"/>
      <c r="S32" s="101"/>
      <c r="T32" s="101"/>
      <c r="U32" s="101"/>
      <c r="V32" s="101"/>
    </row>
    <row r="33" spans="1:22">
      <c r="A33" s="9"/>
      <c r="B33" s="2" t="s">
        <v>90</v>
      </c>
      <c r="C33" s="2"/>
      <c r="D33" s="2"/>
      <c r="E33" s="2"/>
      <c r="F33" s="2"/>
      <c r="G33" s="10"/>
      <c r="H33" s="10"/>
      <c r="I33" s="2"/>
      <c r="J33" s="2"/>
      <c r="K33" s="128"/>
      <c r="L33" s="128"/>
      <c r="M33" s="2"/>
      <c r="N33" s="12"/>
      <c r="O33" s="11"/>
      <c r="P33" s="12"/>
      <c r="Q33" s="101"/>
      <c r="R33" s="101"/>
      <c r="S33" s="101"/>
      <c r="T33" s="101"/>
      <c r="U33" s="101"/>
      <c r="V33" s="101"/>
    </row>
    <row r="34" spans="1:22">
      <c r="A34" s="9">
        <v>1</v>
      </c>
      <c r="B34" s="2" t="s">
        <v>91</v>
      </c>
      <c r="C34" s="2"/>
      <c r="D34" s="2"/>
      <c r="E34" s="2"/>
      <c r="F34" s="2"/>
      <c r="G34" s="10"/>
      <c r="H34" s="10"/>
      <c r="I34" s="2"/>
      <c r="J34" s="2"/>
      <c r="K34" s="2"/>
      <c r="L34" s="2"/>
      <c r="M34" s="13"/>
      <c r="N34" s="12"/>
      <c r="O34" s="11"/>
      <c r="P34" s="12"/>
      <c r="Q34" s="101"/>
      <c r="R34" s="101"/>
      <c r="S34" s="101"/>
      <c r="T34" s="101"/>
      <c r="U34" s="101"/>
      <c r="V34" s="101"/>
    </row>
    <row r="35" spans="1:22">
      <c r="A35" s="9">
        <v>2</v>
      </c>
      <c r="B35" s="2" t="s">
        <v>92</v>
      </c>
      <c r="C35" s="2"/>
      <c r="D35" s="2"/>
      <c r="E35" s="2"/>
      <c r="F35" s="2"/>
      <c r="G35" s="10"/>
      <c r="H35" s="10"/>
      <c r="I35" s="2"/>
      <c r="J35" s="2"/>
      <c r="K35" s="2"/>
      <c r="L35" s="2"/>
      <c r="M35" s="14"/>
      <c r="N35" s="12"/>
      <c r="O35" s="11"/>
      <c r="P35" s="12"/>
      <c r="Q35" s="101"/>
      <c r="R35" s="101"/>
      <c r="S35" s="101"/>
      <c r="T35" s="101"/>
      <c r="U35" s="101"/>
      <c r="V35" s="101"/>
    </row>
    <row r="36" spans="1:22">
      <c r="A36" s="15">
        <v>3</v>
      </c>
      <c r="B36" s="16" t="s">
        <v>93</v>
      </c>
      <c r="C36" s="16"/>
      <c r="D36" s="16"/>
      <c r="E36" s="16"/>
      <c r="F36" s="16"/>
      <c r="G36" s="17"/>
      <c r="H36" s="17"/>
      <c r="I36" s="125"/>
      <c r="J36" s="16"/>
      <c r="K36" s="16"/>
      <c r="L36" s="16"/>
      <c r="M36" s="11">
        <f>M34-M35</f>
        <v>0</v>
      </c>
      <c r="N36" s="19"/>
      <c r="O36" s="18"/>
      <c r="P36" s="19">
        <f>IF(M36&lt;0,0,M36)</f>
        <v>0</v>
      </c>
      <c r="Q36" s="68" t="str">
        <f>IF(M36&lt;0,"Hinweis: Verluste werden nicht angerechnet","")</f>
        <v/>
      </c>
      <c r="R36" s="101"/>
      <c r="S36" s="101"/>
      <c r="T36" s="101"/>
      <c r="U36" s="101"/>
      <c r="V36" s="101"/>
    </row>
    <row r="37" spans="1:2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101"/>
      <c r="P37" s="102"/>
      <c r="Q37" s="101"/>
      <c r="R37" s="101"/>
      <c r="S37" s="101"/>
      <c r="T37" s="101"/>
      <c r="U37" s="101"/>
      <c r="V37" s="101"/>
    </row>
    <row r="38" spans="1:22">
      <c r="A38" s="9">
        <v>10</v>
      </c>
      <c r="B38" s="2" t="s">
        <v>94</v>
      </c>
      <c r="C38" s="2"/>
      <c r="D38" s="2"/>
      <c r="E38" s="2"/>
      <c r="F38" s="2"/>
      <c r="G38" s="10"/>
      <c r="H38" s="10"/>
      <c r="I38" s="11"/>
      <c r="J38" s="11"/>
      <c r="K38" s="2"/>
      <c r="L38" s="2"/>
      <c r="M38" s="11"/>
      <c r="N38" s="12"/>
      <c r="O38" s="11"/>
      <c r="P38" s="12"/>
      <c r="Q38" s="101"/>
      <c r="R38" s="101"/>
      <c r="S38" s="101"/>
      <c r="T38" s="101"/>
      <c r="U38" s="101"/>
      <c r="V38" s="101"/>
    </row>
    <row r="39" spans="1:22">
      <c r="A39" s="9"/>
      <c r="B39" s="2" t="s">
        <v>95</v>
      </c>
      <c r="C39" s="2"/>
      <c r="D39" s="2"/>
      <c r="E39" s="2"/>
      <c r="F39" s="2"/>
      <c r="G39" s="10"/>
      <c r="H39" s="10"/>
      <c r="I39" s="11"/>
      <c r="J39" s="11"/>
      <c r="K39" s="2"/>
      <c r="L39" s="2"/>
      <c r="M39" s="11">
        <f>IF(M36&lt;0,M34,M35)</f>
        <v>0</v>
      </c>
      <c r="N39" s="12"/>
      <c r="O39" s="11"/>
      <c r="P39" s="12"/>
      <c r="Q39" s="101"/>
      <c r="R39" s="101"/>
      <c r="S39" s="101"/>
      <c r="T39" s="101"/>
      <c r="U39" s="101"/>
      <c r="V39" s="101"/>
    </row>
    <row r="40" spans="1:22">
      <c r="A40" s="9">
        <v>11</v>
      </c>
      <c r="B40" s="2" t="s">
        <v>96</v>
      </c>
      <c r="C40" s="2"/>
      <c r="D40" s="2"/>
      <c r="E40" s="2"/>
      <c r="F40" s="2"/>
      <c r="G40" s="10"/>
      <c r="H40" s="10"/>
      <c r="I40" s="11"/>
      <c r="J40" s="11"/>
      <c r="K40" s="2"/>
      <c r="L40" s="2"/>
      <c r="M40" s="20"/>
      <c r="N40" s="12"/>
      <c r="O40" s="11"/>
      <c r="P40" s="12"/>
      <c r="Q40" s="101"/>
      <c r="R40" s="101"/>
      <c r="S40" s="101"/>
      <c r="T40" s="101"/>
      <c r="U40" s="101"/>
      <c r="V40" s="101"/>
    </row>
    <row r="41" spans="1:22">
      <c r="A41" s="9">
        <v>12</v>
      </c>
      <c r="B41" s="2" t="s">
        <v>25</v>
      </c>
      <c r="C41" s="2"/>
      <c r="D41" s="2"/>
      <c r="E41" s="129"/>
      <c r="F41" s="2"/>
      <c r="G41" s="10"/>
      <c r="H41" s="10"/>
      <c r="I41" s="11"/>
      <c r="J41" s="11"/>
      <c r="K41" s="2"/>
      <c r="L41" s="2"/>
      <c r="M41" s="21"/>
      <c r="N41" s="12"/>
      <c r="O41" s="11"/>
      <c r="P41" s="12"/>
      <c r="Q41" s="101"/>
      <c r="R41" s="101"/>
      <c r="S41" s="101"/>
      <c r="T41" s="101"/>
      <c r="U41" s="101"/>
      <c r="V41" s="101"/>
    </row>
    <row r="42" spans="1:22">
      <c r="A42" s="15">
        <v>13</v>
      </c>
      <c r="B42" s="16" t="s">
        <v>97</v>
      </c>
      <c r="C42" s="16"/>
      <c r="D42" s="16"/>
      <c r="E42" s="16"/>
      <c r="F42" s="16"/>
      <c r="G42" s="17"/>
      <c r="H42" s="17"/>
      <c r="I42" s="18"/>
      <c r="J42" s="18"/>
      <c r="K42" s="16"/>
      <c r="L42" s="16"/>
      <c r="M42" s="18"/>
      <c r="N42" s="19">
        <f>M39-M40-M41</f>
        <v>0</v>
      </c>
      <c r="O42" s="18"/>
      <c r="P42" s="19">
        <f>N42</f>
        <v>0</v>
      </c>
      <c r="Q42" s="68"/>
      <c r="R42" s="101"/>
      <c r="S42" s="101"/>
      <c r="T42" s="101"/>
      <c r="U42" s="101"/>
      <c r="V42" s="101"/>
    </row>
    <row r="43" spans="1:2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101"/>
      <c r="P43" s="102"/>
      <c r="Q43" s="101"/>
      <c r="R43" s="101"/>
      <c r="S43" s="101"/>
      <c r="T43" s="101"/>
      <c r="U43" s="101"/>
      <c r="V43" s="101"/>
    </row>
    <row r="44" spans="1:22" ht="3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  <c r="O44" s="101"/>
      <c r="P44" s="102"/>
      <c r="Q44" s="101"/>
      <c r="R44" s="101"/>
      <c r="S44" s="101"/>
      <c r="T44" s="101"/>
      <c r="U44" s="101"/>
      <c r="V44" s="101"/>
    </row>
    <row r="45" spans="1:22">
      <c r="A45" s="9">
        <v>20</v>
      </c>
      <c r="B45" s="2" t="s">
        <v>26</v>
      </c>
      <c r="C45" s="2"/>
      <c r="D45" s="2"/>
      <c r="E45" s="2"/>
      <c r="F45" s="2"/>
      <c r="G45" s="10"/>
      <c r="H45" s="10"/>
      <c r="I45" s="11"/>
      <c r="J45" s="11"/>
      <c r="K45" s="2"/>
      <c r="L45" s="2"/>
      <c r="M45" s="13"/>
      <c r="N45" s="12"/>
      <c r="O45" s="11"/>
      <c r="P45" s="12"/>
      <c r="Q45" s="101"/>
      <c r="R45" s="101"/>
      <c r="S45" s="101"/>
      <c r="T45" s="101"/>
      <c r="U45" s="101"/>
      <c r="V45" s="101"/>
    </row>
    <row r="46" spans="1:22">
      <c r="A46" s="9">
        <v>21</v>
      </c>
      <c r="B46" s="2" t="s">
        <v>27</v>
      </c>
      <c r="C46" s="2"/>
      <c r="D46" s="2"/>
      <c r="E46" s="129"/>
      <c r="F46" s="2"/>
      <c r="G46" s="10"/>
      <c r="H46" s="10"/>
      <c r="I46" s="11"/>
      <c r="J46" s="11"/>
      <c r="K46" s="2"/>
      <c r="L46" s="2"/>
      <c r="M46" s="21"/>
      <c r="N46" s="12"/>
      <c r="O46" s="11"/>
      <c r="P46" s="12"/>
      <c r="Q46" s="101"/>
      <c r="R46" s="101"/>
      <c r="S46" s="101"/>
      <c r="T46" s="101"/>
      <c r="U46" s="101"/>
      <c r="V46" s="101"/>
    </row>
    <row r="47" spans="1:22">
      <c r="A47" s="15">
        <v>22</v>
      </c>
      <c r="B47" s="16" t="s">
        <v>28</v>
      </c>
      <c r="C47" s="16"/>
      <c r="D47" s="16"/>
      <c r="E47" s="16"/>
      <c r="F47" s="16"/>
      <c r="G47" s="17"/>
      <c r="H47" s="17"/>
      <c r="I47" s="18"/>
      <c r="J47" s="18"/>
      <c r="K47" s="16"/>
      <c r="L47" s="16"/>
      <c r="M47" s="18"/>
      <c r="N47" s="23">
        <f>M45-M46</f>
        <v>0</v>
      </c>
      <c r="O47" s="18"/>
      <c r="P47" s="23">
        <f>N47</f>
        <v>0</v>
      </c>
      <c r="Q47" s="68"/>
      <c r="R47" s="101"/>
      <c r="S47" s="101"/>
      <c r="T47" s="101"/>
      <c r="U47" s="101"/>
      <c r="V47" s="101"/>
    </row>
    <row r="48" spans="1:22" ht="21" customHeight="1">
      <c r="A48" s="15">
        <v>30</v>
      </c>
      <c r="B48" s="16" t="s">
        <v>29</v>
      </c>
      <c r="C48" s="16"/>
      <c r="D48" s="16"/>
      <c r="E48" s="16"/>
      <c r="F48" s="16"/>
      <c r="G48" s="17"/>
      <c r="H48" s="17"/>
      <c r="I48" s="18"/>
      <c r="J48" s="18"/>
      <c r="K48" s="16"/>
      <c r="L48" s="16"/>
      <c r="M48" s="18"/>
      <c r="N48" s="121">
        <f>SUM(N42+N47)</f>
        <v>0</v>
      </c>
      <c r="O48" s="18"/>
      <c r="P48" s="19">
        <f>P36+P42+P47</f>
        <v>0</v>
      </c>
      <c r="Q48" s="101"/>
      <c r="R48" s="101"/>
      <c r="S48" s="101"/>
      <c r="T48" s="101"/>
      <c r="U48" s="101"/>
      <c r="V48" s="101"/>
    </row>
    <row r="49" spans="1:22" ht="1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2"/>
      <c r="O49" s="101"/>
      <c r="P49" s="102"/>
      <c r="Q49" s="101"/>
      <c r="R49" s="101"/>
      <c r="S49" s="101"/>
      <c r="T49" s="101"/>
      <c r="U49" s="101"/>
      <c r="V49" s="101"/>
    </row>
    <row r="50" spans="1:22" ht="12.75">
      <c r="A50" s="3" t="s">
        <v>30</v>
      </c>
      <c r="B50" s="24" t="s">
        <v>31</v>
      </c>
      <c r="C50" s="5"/>
      <c r="D50" s="5"/>
      <c r="E50" s="5"/>
      <c r="F50" s="5"/>
      <c r="G50" s="5"/>
      <c r="H50" s="5"/>
      <c r="I50" s="7"/>
      <c r="J50" s="7"/>
      <c r="K50" s="24"/>
      <c r="L50" s="24"/>
      <c r="M50" s="7"/>
      <c r="N50" s="33"/>
      <c r="O50" s="7"/>
      <c r="P50" s="122"/>
      <c r="Q50" s="101"/>
      <c r="R50" s="101"/>
      <c r="S50" s="101"/>
      <c r="T50" s="101"/>
      <c r="U50" s="101"/>
      <c r="V50" s="101"/>
    </row>
    <row r="51" spans="1:22">
      <c r="A51" s="9">
        <v>40</v>
      </c>
      <c r="B51" s="2" t="s">
        <v>32</v>
      </c>
      <c r="C51" s="16"/>
      <c r="D51" s="16"/>
      <c r="E51" s="25"/>
      <c r="F51" s="25" t="str">
        <f>IF(M23="","",YEAR(M23)-1)</f>
        <v/>
      </c>
      <c r="G51" s="10"/>
      <c r="H51" s="10"/>
      <c r="I51" s="11"/>
      <c r="J51" s="11"/>
      <c r="K51" s="16"/>
      <c r="L51" s="16"/>
      <c r="M51" s="13"/>
      <c r="N51" s="19"/>
      <c r="O51" s="18"/>
      <c r="P51" s="19"/>
      <c r="Q51" s="101"/>
      <c r="R51" s="101"/>
      <c r="S51" s="101"/>
      <c r="T51" s="101"/>
      <c r="U51" s="101"/>
      <c r="V51" s="101"/>
    </row>
    <row r="52" spans="1:22">
      <c r="A52" s="9">
        <v>41</v>
      </c>
      <c r="B52" s="2" t="s">
        <v>33</v>
      </c>
      <c r="C52" s="25"/>
      <c r="D52" s="2"/>
      <c r="E52" s="25"/>
      <c r="F52" s="2"/>
      <c r="G52" s="10"/>
      <c r="H52" s="10"/>
      <c r="I52" s="11"/>
      <c r="J52" s="11"/>
      <c r="K52" s="16"/>
      <c r="L52" s="16"/>
      <c r="M52" s="21"/>
      <c r="N52" s="12"/>
      <c r="O52" s="18"/>
      <c r="P52" s="19"/>
      <c r="Q52" s="101"/>
      <c r="R52" s="101"/>
      <c r="S52" s="101"/>
      <c r="T52" s="101"/>
      <c r="U52" s="101"/>
      <c r="V52" s="101"/>
    </row>
    <row r="53" spans="1:22">
      <c r="A53" s="15">
        <v>42</v>
      </c>
      <c r="B53" s="16" t="s">
        <v>34</v>
      </c>
      <c r="C53" s="16"/>
      <c r="D53" s="16"/>
      <c r="E53" s="16"/>
      <c r="F53" s="16"/>
      <c r="G53" s="17"/>
      <c r="H53" s="17"/>
      <c r="I53" s="18"/>
      <c r="J53" s="18"/>
      <c r="K53" s="16"/>
      <c r="L53" s="16"/>
      <c r="M53" s="18"/>
      <c r="N53" s="23">
        <f>M51-M52</f>
        <v>0</v>
      </c>
      <c r="O53" s="18"/>
      <c r="P53" s="23">
        <f>N53</f>
        <v>0</v>
      </c>
      <c r="Q53" s="68"/>
      <c r="R53" s="101"/>
      <c r="S53" s="101"/>
      <c r="T53" s="101"/>
      <c r="U53" s="101"/>
      <c r="V53" s="101"/>
    </row>
    <row r="54" spans="1:22" ht="18" customHeight="1">
      <c r="A54" s="15">
        <v>50</v>
      </c>
      <c r="B54" s="16" t="s">
        <v>109</v>
      </c>
      <c r="C54" s="2"/>
      <c r="D54" s="2"/>
      <c r="E54" s="2"/>
      <c r="F54" s="2"/>
      <c r="G54" s="10"/>
      <c r="H54" s="10"/>
      <c r="I54" s="11"/>
      <c r="J54" s="11"/>
      <c r="K54" s="11"/>
      <c r="L54" s="11"/>
      <c r="M54" s="2"/>
      <c r="N54" s="19">
        <f>N48+N53</f>
        <v>0</v>
      </c>
      <c r="O54" s="11"/>
      <c r="P54" s="19">
        <f>P48+P53</f>
        <v>0</v>
      </c>
      <c r="Q54" s="101"/>
      <c r="R54" s="101"/>
      <c r="S54" s="101"/>
      <c r="T54" s="101"/>
      <c r="U54" s="101"/>
      <c r="V54" s="101"/>
    </row>
    <row r="55" spans="1:22" ht="1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2"/>
      <c r="O55" s="101"/>
      <c r="P55" s="102"/>
      <c r="Q55" s="101"/>
      <c r="R55" s="101"/>
      <c r="S55" s="101"/>
      <c r="T55" s="101"/>
      <c r="U55" s="101"/>
      <c r="V55" s="101"/>
    </row>
    <row r="56" spans="1:22" ht="12.75">
      <c r="A56" s="3" t="s">
        <v>35</v>
      </c>
      <c r="B56" s="24" t="s">
        <v>39</v>
      </c>
      <c r="C56" s="5"/>
      <c r="D56" s="5"/>
      <c r="E56" s="5"/>
      <c r="F56" s="5"/>
      <c r="G56" s="6"/>
      <c r="H56" s="6"/>
      <c r="I56" s="7"/>
      <c r="J56" s="2"/>
      <c r="K56" s="8" t="s">
        <v>89</v>
      </c>
      <c r="L56" s="8"/>
      <c r="M56" s="8" t="s">
        <v>24</v>
      </c>
      <c r="N56" s="33"/>
      <c r="O56" s="7"/>
      <c r="P56" s="33"/>
      <c r="Q56" s="101"/>
      <c r="R56" s="101"/>
      <c r="S56" s="101"/>
      <c r="T56" s="101"/>
      <c r="U56" s="101"/>
      <c r="V56" s="101"/>
    </row>
    <row r="57" spans="1:22">
      <c r="A57" s="9">
        <v>60</v>
      </c>
      <c r="B57" s="34" t="s">
        <v>106</v>
      </c>
      <c r="C57" s="34"/>
      <c r="D57" s="34"/>
      <c r="E57" s="34"/>
      <c r="F57" s="34"/>
      <c r="G57" s="10"/>
      <c r="H57" s="10"/>
      <c r="I57" s="11"/>
      <c r="J57" s="11"/>
      <c r="K57" s="2"/>
      <c r="L57" s="2"/>
      <c r="M57" s="11"/>
      <c r="N57" s="12"/>
      <c r="O57" s="11"/>
      <c r="P57" s="12"/>
      <c r="Q57" s="101"/>
      <c r="R57" s="101"/>
      <c r="S57" s="101"/>
      <c r="T57" s="101"/>
      <c r="U57" s="101"/>
      <c r="V57" s="101"/>
    </row>
    <row r="58" spans="1:22">
      <c r="A58" s="9"/>
      <c r="B58" s="34" t="s">
        <v>105</v>
      </c>
      <c r="C58" s="34"/>
      <c r="D58" s="34"/>
      <c r="E58" s="34"/>
      <c r="F58" s="34"/>
      <c r="G58" s="10"/>
      <c r="H58" s="10"/>
      <c r="I58" s="11"/>
      <c r="J58" s="11"/>
      <c r="K58" s="35"/>
      <c r="L58" s="2"/>
      <c r="M58" s="35"/>
      <c r="N58" s="12"/>
      <c r="O58" s="11"/>
      <c r="P58" s="12"/>
      <c r="Q58" s="101"/>
      <c r="R58" s="101"/>
      <c r="S58" s="101"/>
      <c r="T58" s="101"/>
      <c r="U58" s="101"/>
      <c r="V58" s="101"/>
    </row>
    <row r="59" spans="1:22">
      <c r="A59" s="9">
        <v>61</v>
      </c>
      <c r="B59" s="2" t="s">
        <v>104</v>
      </c>
      <c r="C59" s="2"/>
      <c r="D59" s="36"/>
      <c r="E59" s="36"/>
      <c r="F59" s="36"/>
      <c r="G59" s="10"/>
      <c r="H59" s="10"/>
      <c r="I59" s="11"/>
      <c r="J59" s="11"/>
      <c r="K59" s="20"/>
      <c r="L59" s="2"/>
      <c r="M59" s="20"/>
      <c r="N59" s="12"/>
      <c r="O59" s="11"/>
      <c r="P59" s="12"/>
      <c r="Q59" s="101"/>
      <c r="R59" s="101"/>
      <c r="S59" s="101"/>
      <c r="T59" s="101"/>
      <c r="U59" s="101"/>
      <c r="V59" s="101"/>
    </row>
    <row r="60" spans="1:22">
      <c r="A60" s="9">
        <v>62</v>
      </c>
      <c r="B60" s="2" t="s">
        <v>107</v>
      </c>
      <c r="C60" s="2"/>
      <c r="D60" s="2"/>
      <c r="E60" s="2"/>
      <c r="F60" s="2"/>
      <c r="G60" s="10"/>
      <c r="H60" s="10"/>
      <c r="I60" s="11"/>
      <c r="J60" s="11"/>
      <c r="K60" s="21"/>
      <c r="L60" s="2"/>
      <c r="M60" s="21"/>
      <c r="N60" s="12"/>
      <c r="O60" s="11"/>
      <c r="P60" s="12"/>
      <c r="Q60" s="101"/>
      <c r="R60" s="101"/>
      <c r="S60" s="101"/>
      <c r="T60" s="101"/>
      <c r="U60" s="101"/>
      <c r="V60" s="101"/>
    </row>
    <row r="61" spans="1:22">
      <c r="A61" s="15">
        <v>63</v>
      </c>
      <c r="B61" s="16" t="s">
        <v>40</v>
      </c>
      <c r="C61" s="16"/>
      <c r="D61" s="16"/>
      <c r="E61" s="16"/>
      <c r="F61" s="16"/>
      <c r="G61" s="17"/>
      <c r="H61" s="17"/>
      <c r="I61" s="18"/>
      <c r="J61" s="18"/>
      <c r="K61" s="18">
        <f>SUM(K58:K60)</f>
        <v>0</v>
      </c>
      <c r="L61" s="18"/>
      <c r="M61" s="37">
        <f>SUM(M58:M60)</f>
        <v>0</v>
      </c>
      <c r="N61" s="23">
        <f>K61</f>
        <v>0</v>
      </c>
      <c r="O61" s="18"/>
      <c r="P61" s="23">
        <f>M61</f>
        <v>0</v>
      </c>
      <c r="Q61" s="101"/>
      <c r="R61" s="101"/>
      <c r="S61" s="101"/>
      <c r="T61" s="101"/>
      <c r="U61" s="101"/>
      <c r="V61" s="101"/>
    </row>
    <row r="62" spans="1:22" ht="16.5" customHeight="1">
      <c r="A62" s="15">
        <v>70</v>
      </c>
      <c r="B62" s="16" t="s">
        <v>110</v>
      </c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9">
        <f>N54-N61</f>
        <v>0</v>
      </c>
      <c r="O62" s="17"/>
      <c r="P62" s="19">
        <f>P54-P61</f>
        <v>0</v>
      </c>
      <c r="Q62" s="101"/>
      <c r="R62" s="101"/>
      <c r="S62" s="101"/>
      <c r="T62" s="101"/>
      <c r="U62" s="101"/>
      <c r="V62" s="101"/>
    </row>
    <row r="63" spans="1:22" ht="1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101"/>
      <c r="P63" s="102"/>
      <c r="Q63" s="101"/>
      <c r="R63" s="101"/>
      <c r="S63" s="101"/>
      <c r="T63" s="101"/>
      <c r="U63" s="101"/>
      <c r="V63" s="101"/>
    </row>
    <row r="64" spans="1:22" ht="12.75">
      <c r="A64" s="3" t="s">
        <v>38</v>
      </c>
      <c r="B64" s="24" t="s">
        <v>36</v>
      </c>
      <c r="C64" s="2"/>
      <c r="D64" s="2"/>
      <c r="E64" s="2"/>
      <c r="F64" s="2"/>
      <c r="G64" s="10"/>
      <c r="H64" s="10"/>
      <c r="I64" s="2"/>
      <c r="J64" s="11"/>
      <c r="K64" s="15"/>
      <c r="L64" s="26"/>
      <c r="M64" s="15"/>
      <c r="N64" s="19"/>
      <c r="O64" s="11"/>
      <c r="P64" s="19"/>
      <c r="Q64" s="101"/>
      <c r="R64" s="101"/>
      <c r="S64" s="101"/>
      <c r="T64" s="101"/>
      <c r="U64" s="101"/>
      <c r="V64" s="101"/>
    </row>
    <row r="65" spans="1:22">
      <c r="A65" s="9">
        <v>80</v>
      </c>
      <c r="B65" s="2" t="s">
        <v>37</v>
      </c>
      <c r="C65" s="2"/>
      <c r="D65" s="2"/>
      <c r="E65" s="2"/>
      <c r="F65" s="2"/>
      <c r="G65" s="2"/>
      <c r="H65" s="2"/>
      <c r="I65" s="27">
        <v>0.1</v>
      </c>
      <c r="J65" s="16"/>
      <c r="K65" s="28"/>
      <c r="L65" s="29"/>
      <c r="M65" s="28"/>
      <c r="N65" s="106">
        <f>P65</f>
        <v>0</v>
      </c>
      <c r="O65" s="18"/>
      <c r="P65" s="106">
        <f>P62*I65</f>
        <v>0</v>
      </c>
      <c r="Q65" s="101"/>
      <c r="R65" s="101"/>
      <c r="S65" s="101"/>
      <c r="T65" s="101"/>
      <c r="U65" s="101"/>
      <c r="V65" s="101"/>
    </row>
    <row r="66" spans="1:22">
      <c r="A66" s="9"/>
      <c r="B66" s="22"/>
      <c r="C66" s="2"/>
      <c r="D66" s="2"/>
      <c r="E66" s="2"/>
      <c r="F66" s="2"/>
      <c r="G66" s="2"/>
      <c r="H66" s="2"/>
      <c r="I66" s="16"/>
      <c r="J66" s="16"/>
      <c r="K66" s="30"/>
      <c r="L66" s="11"/>
      <c r="M66" s="30"/>
      <c r="N66" s="107"/>
      <c r="O66" s="18"/>
      <c r="P66" s="12"/>
      <c r="Q66" s="101"/>
      <c r="R66" s="101"/>
      <c r="S66" s="101"/>
      <c r="T66" s="101"/>
      <c r="U66" s="101"/>
      <c r="V66" s="101"/>
    </row>
    <row r="67" spans="1:22" ht="18.75" customHeight="1">
      <c r="A67" s="15">
        <v>90</v>
      </c>
      <c r="B67" s="16" t="s">
        <v>41</v>
      </c>
      <c r="C67" s="2"/>
      <c r="D67" s="2"/>
      <c r="E67" s="2"/>
      <c r="F67" s="38" t="s">
        <v>42</v>
      </c>
      <c r="G67" s="10"/>
      <c r="H67" s="10"/>
      <c r="I67" s="17"/>
      <c r="J67" s="17"/>
      <c r="K67" s="39"/>
      <c r="L67" s="39"/>
      <c r="M67" s="2"/>
      <c r="N67" s="19">
        <f>N62-N65</f>
        <v>0</v>
      </c>
      <c r="O67" s="11"/>
      <c r="P67" s="19">
        <f>P62-P65</f>
        <v>0</v>
      </c>
      <c r="Q67" s="101"/>
      <c r="R67" s="101"/>
      <c r="S67" s="101"/>
      <c r="T67" s="101"/>
      <c r="U67" s="101"/>
      <c r="V67" s="101"/>
    </row>
    <row r="68" spans="1:22" ht="54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2"/>
      <c r="O68" s="101"/>
      <c r="P68" s="102"/>
      <c r="Q68" s="101"/>
      <c r="R68" s="101"/>
      <c r="S68" s="101"/>
      <c r="T68" s="101"/>
      <c r="U68" s="101"/>
      <c r="V68" s="101"/>
    </row>
    <row r="69" spans="1:22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/>
      <c r="O69" s="101"/>
      <c r="P69" s="102"/>
      <c r="Q69" s="101"/>
      <c r="R69" s="101"/>
      <c r="S69" s="101"/>
      <c r="T69" s="101"/>
      <c r="U69" s="101"/>
      <c r="V69" s="101"/>
    </row>
    <row r="70" spans="1:22">
      <c r="A70" s="9"/>
      <c r="B70" s="2"/>
      <c r="C70" s="2"/>
      <c r="D70" s="2"/>
      <c r="E70" s="2"/>
      <c r="F70" s="2"/>
      <c r="G70" s="10"/>
      <c r="H70" s="10"/>
      <c r="I70" s="17"/>
      <c r="J70" s="17"/>
      <c r="K70" s="39"/>
      <c r="L70" s="39"/>
      <c r="M70" s="18"/>
      <c r="N70" s="41" t="s">
        <v>89</v>
      </c>
      <c r="O70" s="40"/>
      <c r="P70" s="41" t="s">
        <v>24</v>
      </c>
      <c r="Q70" s="101"/>
      <c r="R70" s="101"/>
      <c r="S70" s="101"/>
      <c r="T70" s="101"/>
      <c r="U70" s="101"/>
      <c r="V70" s="101"/>
    </row>
    <row r="71" spans="1:22">
      <c r="A71" s="15">
        <f>A67</f>
        <v>90</v>
      </c>
      <c r="B71" s="16" t="s">
        <v>43</v>
      </c>
      <c r="C71" s="2"/>
      <c r="D71" s="2"/>
      <c r="E71" s="2"/>
      <c r="F71" s="38" t="s">
        <v>44</v>
      </c>
      <c r="G71" s="10"/>
      <c r="H71" s="10"/>
      <c r="I71" s="17"/>
      <c r="J71" s="17"/>
      <c r="K71" s="39"/>
      <c r="L71" s="39"/>
      <c r="M71" s="18"/>
      <c r="N71" s="19">
        <f>N67</f>
        <v>0</v>
      </c>
      <c r="O71" s="18"/>
      <c r="P71" s="42">
        <f>P67</f>
        <v>0</v>
      </c>
      <c r="Q71" s="101"/>
      <c r="R71" s="101"/>
      <c r="S71" s="101"/>
      <c r="T71" s="101"/>
      <c r="U71" s="101"/>
      <c r="V71" s="101"/>
    </row>
    <row r="72" spans="1:22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101"/>
      <c r="P72" s="102"/>
      <c r="Q72" s="101"/>
      <c r="R72" s="101"/>
      <c r="S72" s="101"/>
      <c r="T72" s="101"/>
      <c r="U72" s="101"/>
      <c r="V72" s="101"/>
    </row>
    <row r="73" spans="1:22" ht="12.75">
      <c r="A73" s="3" t="s">
        <v>45</v>
      </c>
      <c r="B73" s="4" t="s">
        <v>46</v>
      </c>
      <c r="C73" s="4"/>
      <c r="D73" s="5"/>
      <c r="E73" s="5"/>
      <c r="F73" s="5"/>
      <c r="G73" s="43" t="str">
        <f>IF(M25&gt;69,"Einkauf beschränkt bis 70. Altersjahr!","")</f>
        <v>Einkauf beschränkt bis 70. Altersjahr!</v>
      </c>
      <c r="H73" s="43"/>
      <c r="I73" s="6"/>
      <c r="J73" s="6"/>
      <c r="K73" s="44"/>
      <c r="L73" s="44"/>
      <c r="M73" s="45"/>
      <c r="N73" s="109"/>
      <c r="O73" s="44"/>
      <c r="P73" s="46"/>
      <c r="Q73" s="101"/>
      <c r="R73" s="101"/>
      <c r="S73" s="101"/>
      <c r="T73" s="101"/>
      <c r="U73" s="101"/>
      <c r="V73" s="101"/>
    </row>
    <row r="74" spans="1:22">
      <c r="A74" s="9"/>
      <c r="B74" s="2" t="s">
        <v>111</v>
      </c>
      <c r="C74" s="2"/>
      <c r="D74" s="2"/>
      <c r="E74" s="2"/>
      <c r="F74" s="2"/>
      <c r="G74" s="10"/>
      <c r="H74" s="10"/>
      <c r="I74" s="47"/>
      <c r="J74" s="47"/>
      <c r="K74" s="48"/>
      <c r="L74" s="39"/>
      <c r="M74" s="39"/>
      <c r="N74" s="110"/>
      <c r="O74" s="39"/>
      <c r="P74" s="49"/>
      <c r="Q74" s="101"/>
      <c r="R74" s="101"/>
      <c r="S74" s="101"/>
      <c r="T74" s="101"/>
      <c r="U74" s="101"/>
      <c r="V74" s="101"/>
    </row>
    <row r="75" spans="1:22">
      <c r="A75" s="9"/>
      <c r="B75" s="2" t="s">
        <v>112</v>
      </c>
      <c r="C75" s="2"/>
      <c r="D75" s="2"/>
      <c r="E75" s="2"/>
      <c r="F75" s="2"/>
      <c r="G75" s="10"/>
      <c r="H75" s="10"/>
      <c r="I75" s="47"/>
      <c r="J75" s="47"/>
      <c r="K75" s="48"/>
      <c r="L75" s="39"/>
      <c r="M75" s="39"/>
      <c r="N75" s="110"/>
      <c r="O75" s="39"/>
      <c r="P75" s="49"/>
      <c r="Q75" s="101"/>
      <c r="R75" s="101"/>
      <c r="S75" s="101"/>
      <c r="T75" s="101"/>
      <c r="U75" s="101"/>
      <c r="V75" s="101"/>
    </row>
    <row r="76" spans="1:22">
      <c r="A76" s="9"/>
      <c r="B76" s="2"/>
      <c r="C76" s="2"/>
      <c r="D76" s="50"/>
      <c r="E76" s="2"/>
      <c r="F76" s="51"/>
      <c r="G76" s="47"/>
      <c r="H76" s="47"/>
      <c r="I76" s="136" t="s">
        <v>124</v>
      </c>
      <c r="J76" s="52"/>
      <c r="K76" s="48"/>
      <c r="L76" s="2"/>
      <c r="M76" s="2"/>
      <c r="N76" s="110"/>
      <c r="O76" s="39"/>
      <c r="P76" s="49"/>
      <c r="Q76" s="101"/>
      <c r="R76" s="101"/>
      <c r="S76" s="101"/>
      <c r="T76" s="101"/>
      <c r="U76" s="101"/>
      <c r="V76" s="101"/>
    </row>
    <row r="77" spans="1:22">
      <c r="A77" s="9"/>
      <c r="B77" s="2"/>
      <c r="C77" s="2"/>
      <c r="D77" s="2"/>
      <c r="E77" s="2"/>
      <c r="F77" s="53"/>
      <c r="G77" s="2"/>
      <c r="H77" s="2"/>
      <c r="I77" s="2"/>
      <c r="J77" s="2"/>
      <c r="K77" s="48"/>
      <c r="L77" s="2"/>
      <c r="M77" s="2"/>
      <c r="N77" s="110"/>
      <c r="O77" s="39"/>
      <c r="P77" s="49"/>
      <c r="Q77" s="101"/>
      <c r="R77" s="101"/>
      <c r="S77" s="101"/>
      <c r="T77" s="101"/>
      <c r="U77" s="101"/>
      <c r="V77" s="101"/>
    </row>
    <row r="78" spans="1:22">
      <c r="A78" s="9">
        <v>101</v>
      </c>
      <c r="B78" s="134" t="s">
        <v>113</v>
      </c>
      <c r="C78" s="51"/>
      <c r="D78" s="2"/>
      <c r="E78" s="51"/>
      <c r="F78" s="55"/>
      <c r="G78" s="56"/>
      <c r="H78" s="56"/>
      <c r="I78" s="54"/>
      <c r="J78" s="57"/>
      <c r="K78" s="48"/>
      <c r="L78" s="58"/>
      <c r="M78" s="59"/>
      <c r="N78" s="110"/>
      <c r="O78" s="39"/>
      <c r="P78" s="49"/>
      <c r="Q78" s="101"/>
      <c r="R78" s="101"/>
      <c r="S78" s="101"/>
      <c r="T78" s="101"/>
      <c r="U78" s="101"/>
      <c r="V78" s="101"/>
    </row>
    <row r="79" spans="1:22">
      <c r="A79" s="9">
        <f>A78+1</f>
        <v>102</v>
      </c>
      <c r="B79" s="134" t="s">
        <v>114</v>
      </c>
      <c r="C79" s="60"/>
      <c r="D79" s="2"/>
      <c r="E79" s="2"/>
      <c r="F79" s="30"/>
      <c r="G79" s="2"/>
      <c r="H79" s="2"/>
      <c r="I79" s="61"/>
      <c r="J79" s="57"/>
      <c r="K79" s="48"/>
      <c r="L79" s="58"/>
      <c r="M79" s="2"/>
      <c r="N79" s="64"/>
      <c r="O79" s="39"/>
      <c r="P79" s="49"/>
      <c r="Q79" s="101"/>
      <c r="R79" s="101"/>
      <c r="S79" s="101"/>
      <c r="T79" s="101"/>
      <c r="U79" s="101"/>
      <c r="V79" s="101"/>
    </row>
    <row r="80" spans="1:22">
      <c r="A80" s="9">
        <f>A79+1</f>
        <v>103</v>
      </c>
      <c r="B80" s="134" t="s">
        <v>115</v>
      </c>
      <c r="C80" s="60"/>
      <c r="D80" s="2"/>
      <c r="E80" s="2"/>
      <c r="F80" s="2"/>
      <c r="G80" s="2"/>
      <c r="H80" s="2"/>
      <c r="I80" s="61"/>
      <c r="J80" s="57"/>
      <c r="K80" s="48"/>
      <c r="L80" s="58"/>
      <c r="M80" s="2"/>
      <c r="N80" s="110"/>
      <c r="O80" s="39"/>
      <c r="P80" s="49"/>
      <c r="Q80" s="101"/>
      <c r="R80" s="101"/>
      <c r="S80" s="101"/>
      <c r="T80" s="101"/>
      <c r="U80" s="101"/>
      <c r="V80" s="101"/>
    </row>
    <row r="81" spans="1:22">
      <c r="A81" s="9">
        <f>A80+1</f>
        <v>104</v>
      </c>
      <c r="B81" s="134" t="s">
        <v>116</v>
      </c>
      <c r="C81" s="60"/>
      <c r="D81" s="2"/>
      <c r="E81" s="25"/>
      <c r="F81" s="2"/>
      <c r="G81" s="10"/>
      <c r="H81" s="10"/>
      <c r="I81" s="61"/>
      <c r="J81" s="57"/>
      <c r="K81" s="48"/>
      <c r="L81" s="58"/>
      <c r="M81" s="2"/>
      <c r="N81" s="110"/>
      <c r="O81" s="39"/>
      <c r="P81" s="49"/>
      <c r="Q81" s="101"/>
      <c r="R81" s="101"/>
      <c r="S81" s="101"/>
      <c r="T81" s="101"/>
      <c r="U81" s="101"/>
      <c r="V81" s="101"/>
    </row>
    <row r="82" spans="1:22">
      <c r="A82" s="9">
        <f>A81+1</f>
        <v>105</v>
      </c>
      <c r="B82" s="134" t="s">
        <v>117</v>
      </c>
      <c r="C82" s="60"/>
      <c r="D82" s="2"/>
      <c r="E82" s="25"/>
      <c r="F82" s="2"/>
      <c r="G82" s="10"/>
      <c r="H82" s="10"/>
      <c r="I82" s="62"/>
      <c r="J82" s="57"/>
      <c r="K82" s="48"/>
      <c r="L82" s="31"/>
      <c r="M82" s="2"/>
      <c r="N82" s="110"/>
      <c r="O82" s="39"/>
      <c r="P82" s="49"/>
      <c r="Q82" s="101"/>
      <c r="R82" s="101"/>
      <c r="S82" s="101"/>
      <c r="T82" s="101"/>
      <c r="U82" s="101"/>
      <c r="V82" s="101"/>
    </row>
    <row r="83" spans="1:22">
      <c r="A83" s="9">
        <f>A82+1</f>
        <v>106</v>
      </c>
      <c r="B83" s="2" t="s">
        <v>47</v>
      </c>
      <c r="C83" s="2"/>
      <c r="D83" s="25"/>
      <c r="E83" s="25"/>
      <c r="F83" s="2"/>
      <c r="G83" s="10"/>
      <c r="H83" s="10"/>
      <c r="I83" s="31">
        <f>SUM(I78:I82)</f>
        <v>0</v>
      </c>
      <c r="J83" s="57"/>
      <c r="K83" s="48"/>
      <c r="L83" s="57"/>
      <c r="M83" s="57"/>
      <c r="N83" s="110"/>
      <c r="O83" s="39"/>
      <c r="P83" s="49"/>
      <c r="Q83" s="101"/>
      <c r="R83" s="101"/>
      <c r="S83" s="101"/>
      <c r="T83" s="101"/>
      <c r="U83" s="101"/>
      <c r="V83" s="101"/>
    </row>
    <row r="84" spans="1:22">
      <c r="A84" s="9">
        <v>107</v>
      </c>
      <c r="B84" s="2" t="s">
        <v>48</v>
      </c>
      <c r="C84" s="2"/>
      <c r="D84" s="2"/>
      <c r="E84" s="2"/>
      <c r="F84" s="2"/>
      <c r="G84" s="67" t="str">
        <f>IF(I78="","",COUNT(I78:I82))</f>
        <v/>
      </c>
      <c r="H84" s="10" t="s">
        <v>49</v>
      </c>
      <c r="I84" s="57" t="str">
        <f>IF(I78="","",I83/G84)</f>
        <v/>
      </c>
      <c r="J84" s="10"/>
      <c r="K84" s="2"/>
      <c r="L84" s="57"/>
      <c r="M84" s="2"/>
      <c r="N84" s="110"/>
      <c r="O84" s="39"/>
      <c r="P84" s="49"/>
      <c r="Q84" s="101"/>
      <c r="R84" s="101"/>
      <c r="S84" s="101"/>
      <c r="T84" s="101"/>
      <c r="U84" s="101"/>
      <c r="V84" s="101"/>
    </row>
    <row r="85" spans="1:22">
      <c r="A85" s="9">
        <v>108</v>
      </c>
      <c r="B85" s="2" t="s">
        <v>50</v>
      </c>
      <c r="C85" s="2"/>
      <c r="D85" s="2"/>
      <c r="E85" s="2"/>
      <c r="F85" s="2"/>
      <c r="G85" s="67"/>
      <c r="H85" s="67"/>
      <c r="I85" s="10"/>
      <c r="J85" s="10"/>
      <c r="K85" s="57" t="str">
        <f>IF(OR(M23="",YEAR(M23)=""),"",IF(VLOOKUP(YEAR(M23),'Tabelle 3. Säule'!$A$56:$B$100,2,TRUE)*10&gt;I84,I84,(VLOOKUP(YEAR(M23),'Tabelle 3. Säule'!$A$56:$B$100,2,TRUE)*10)))</f>
        <v/>
      </c>
      <c r="L85" s="57"/>
      <c r="M85" s="63"/>
      <c r="N85" s="110"/>
      <c r="O85" s="39"/>
      <c r="P85" s="49"/>
      <c r="Q85" s="68" t="str">
        <f>IF(K85&lt;I84,"Begrenzung auf 10-fachen BVG-Betrag","")</f>
        <v/>
      </c>
      <c r="R85" s="101"/>
      <c r="S85" s="101"/>
      <c r="T85" s="101"/>
      <c r="U85" s="101"/>
      <c r="V85" s="101"/>
    </row>
    <row r="86" spans="1:22">
      <c r="A86" s="9">
        <v>109</v>
      </c>
      <c r="B86" s="2" t="s">
        <v>51</v>
      </c>
      <c r="C86" s="2"/>
      <c r="D86" s="2"/>
      <c r="E86" s="2"/>
      <c r="F86" s="2"/>
      <c r="G86" s="10"/>
      <c r="H86" s="10"/>
      <c r="I86" s="10"/>
      <c r="J86" s="10"/>
      <c r="K86" s="57" t="str">
        <f>IF(M25="","",IF(AND(M21="Mann",YEAR(M23)-YEAR(M24)-25&gt;39),40,IF(AND(M21="Frau",YEAR(M23)-YEAR(M24)-25&gt;38),39,YEAR(M23)-YEAR(M24)-25+1)))</f>
        <v/>
      </c>
      <c r="L86" s="57"/>
      <c r="M86" s="2"/>
      <c r="N86" s="110"/>
      <c r="O86" s="39"/>
      <c r="P86" s="64"/>
      <c r="Q86" s="101"/>
      <c r="R86" s="101"/>
      <c r="S86" s="101"/>
      <c r="T86" s="101"/>
      <c r="U86" s="101"/>
      <c r="V86" s="101"/>
    </row>
    <row r="87" spans="1:22">
      <c r="A87" s="9">
        <v>110</v>
      </c>
      <c r="B87" s="2" t="s">
        <v>52</v>
      </c>
      <c r="C87" s="2"/>
      <c r="D87" s="2"/>
      <c r="E87" s="2"/>
      <c r="F87" s="2"/>
      <c r="G87" s="10"/>
      <c r="H87" s="10"/>
      <c r="I87" s="10"/>
      <c r="J87" s="10"/>
      <c r="K87" s="57" t="str">
        <f>IF(I78="","",K85*K86)</f>
        <v/>
      </c>
      <c r="L87" s="57"/>
      <c r="M87" s="2"/>
      <c r="N87" s="110"/>
      <c r="O87" s="39"/>
      <c r="P87" s="49"/>
      <c r="Q87" s="101"/>
      <c r="R87" s="101"/>
      <c r="S87" s="101"/>
      <c r="T87" s="101"/>
      <c r="U87" s="101"/>
      <c r="V87" s="101"/>
    </row>
    <row r="88" spans="1:22">
      <c r="A88" s="15">
        <v>111</v>
      </c>
      <c r="B88" s="16" t="s">
        <v>53</v>
      </c>
      <c r="C88" s="16"/>
      <c r="D88" s="16"/>
      <c r="E88" s="16"/>
      <c r="F88" s="16"/>
      <c r="G88" s="17"/>
      <c r="H88" s="17"/>
      <c r="I88" s="17"/>
      <c r="J88" s="17"/>
      <c r="K88" s="65"/>
      <c r="L88" s="65"/>
      <c r="M88" s="32">
        <f>IF(I78="",0,K87*0.15)</f>
        <v>0</v>
      </c>
      <c r="N88" s="108"/>
      <c r="O88" s="32"/>
      <c r="P88" s="66"/>
      <c r="Q88" s="101"/>
      <c r="R88" s="101"/>
      <c r="S88" s="101"/>
      <c r="T88" s="101"/>
      <c r="U88" s="101"/>
      <c r="V88" s="101"/>
    </row>
    <row r="89" spans="1:22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1"/>
      <c r="P89" s="102"/>
      <c r="Q89" s="101"/>
      <c r="R89" s="101"/>
      <c r="S89" s="101"/>
      <c r="T89" s="101"/>
      <c r="U89" s="101"/>
      <c r="V89" s="101"/>
    </row>
    <row r="90" spans="1:22">
      <c r="A90" s="9"/>
      <c r="B90" s="69" t="s">
        <v>54</v>
      </c>
      <c r="C90" s="2"/>
      <c r="D90" s="2"/>
      <c r="E90" s="2"/>
      <c r="F90" s="2"/>
      <c r="G90" s="10"/>
      <c r="H90" s="10"/>
      <c r="I90" s="10"/>
      <c r="J90" s="10"/>
      <c r="K90" s="57"/>
      <c r="L90" s="57"/>
      <c r="M90" s="39"/>
      <c r="N90" s="108"/>
      <c r="O90" s="32"/>
      <c r="P90" s="49"/>
      <c r="Q90" s="101"/>
      <c r="R90" s="101"/>
      <c r="S90" s="101"/>
      <c r="T90" s="101"/>
      <c r="U90" s="101"/>
      <c r="V90" s="101"/>
    </row>
    <row r="91" spans="1:22">
      <c r="A91" s="9"/>
      <c r="B91" s="69"/>
      <c r="C91" s="2"/>
      <c r="D91" s="2"/>
      <c r="E91" s="2"/>
      <c r="F91" s="2"/>
      <c r="G91" s="10"/>
      <c r="H91" s="10"/>
      <c r="I91" s="10"/>
      <c r="J91" s="10"/>
      <c r="K91" s="57"/>
      <c r="L91" s="57"/>
      <c r="M91" s="39"/>
      <c r="N91" s="108"/>
      <c r="O91" s="32"/>
      <c r="P91" s="49"/>
      <c r="Q91" s="101"/>
      <c r="R91" s="101"/>
      <c r="S91" s="101"/>
      <c r="T91" s="101"/>
      <c r="U91" s="101"/>
      <c r="V91" s="101"/>
    </row>
    <row r="92" spans="1:22">
      <c r="A92" s="9">
        <v>120</v>
      </c>
      <c r="B92" s="146"/>
      <c r="C92" s="146"/>
      <c r="D92" s="146"/>
      <c r="E92" s="146"/>
      <c r="F92" s="146"/>
      <c r="G92" s="146"/>
      <c r="H92" s="146"/>
      <c r="I92" s="146"/>
      <c r="J92" s="2"/>
      <c r="K92" s="54"/>
      <c r="L92" s="57"/>
      <c r="M92" s="58"/>
      <c r="N92" s="110"/>
      <c r="O92" s="39"/>
      <c r="P92" s="49"/>
      <c r="Q92" s="101"/>
      <c r="R92" s="101"/>
      <c r="S92" s="101"/>
      <c r="T92" s="101"/>
      <c r="U92" s="101"/>
      <c r="V92" s="101"/>
    </row>
    <row r="93" spans="1:22">
      <c r="A93" s="9">
        <f>A92+1</f>
        <v>121</v>
      </c>
      <c r="B93" s="146"/>
      <c r="C93" s="146"/>
      <c r="D93" s="146"/>
      <c r="E93" s="146"/>
      <c r="F93" s="146"/>
      <c r="G93" s="146"/>
      <c r="H93" s="146"/>
      <c r="I93" s="146"/>
      <c r="J93" s="2"/>
      <c r="K93" s="61"/>
      <c r="L93" s="57"/>
      <c r="M93" s="58"/>
      <c r="N93" s="110"/>
      <c r="O93" s="39"/>
      <c r="P93" s="49"/>
      <c r="Q93" s="101"/>
      <c r="R93" s="101"/>
      <c r="S93" s="101"/>
      <c r="T93" s="101"/>
      <c r="U93" s="101"/>
      <c r="V93" s="101"/>
    </row>
    <row r="94" spans="1:22">
      <c r="A94" s="9">
        <f>A93+1</f>
        <v>122</v>
      </c>
      <c r="B94" s="146"/>
      <c r="C94" s="146"/>
      <c r="D94" s="146"/>
      <c r="E94" s="146"/>
      <c r="F94" s="146"/>
      <c r="G94" s="146"/>
      <c r="H94" s="146"/>
      <c r="I94" s="146"/>
      <c r="J94" s="2"/>
      <c r="K94" s="61"/>
      <c r="L94" s="57"/>
      <c r="M94" s="58"/>
      <c r="N94" s="110"/>
      <c r="O94" s="39"/>
      <c r="P94" s="49"/>
      <c r="Q94" s="101"/>
      <c r="R94" s="101"/>
      <c r="S94" s="101"/>
      <c r="T94" s="101"/>
      <c r="U94" s="101"/>
      <c r="V94" s="101"/>
    </row>
    <row r="95" spans="1:22">
      <c r="A95" s="9">
        <f>A94+1</f>
        <v>123</v>
      </c>
      <c r="B95" s="146"/>
      <c r="C95" s="146"/>
      <c r="D95" s="146"/>
      <c r="E95" s="146"/>
      <c r="F95" s="146"/>
      <c r="G95" s="146"/>
      <c r="H95" s="146"/>
      <c r="I95" s="146"/>
      <c r="J95" s="2"/>
      <c r="K95" s="70"/>
      <c r="L95" s="57"/>
      <c r="M95" s="58"/>
      <c r="N95" s="110"/>
      <c r="O95" s="39"/>
      <c r="P95" s="49"/>
      <c r="Q95" s="101"/>
      <c r="R95" s="101"/>
      <c r="S95" s="101"/>
      <c r="T95" s="101"/>
      <c r="U95" s="101"/>
      <c r="V95" s="101"/>
    </row>
    <row r="96" spans="1:22">
      <c r="A96" s="15">
        <v>124</v>
      </c>
      <c r="B96" s="16" t="s">
        <v>103</v>
      </c>
      <c r="C96" s="16"/>
      <c r="D96" s="16"/>
      <c r="E96" s="16"/>
      <c r="F96" s="16"/>
      <c r="G96" s="71"/>
      <c r="H96" s="71"/>
      <c r="I96" s="16"/>
      <c r="J96" s="16"/>
      <c r="K96" s="65"/>
      <c r="L96" s="57"/>
      <c r="M96" s="65">
        <f>SUM(K92:K95)</f>
        <v>0</v>
      </c>
      <c r="N96" s="108"/>
      <c r="O96" s="32"/>
      <c r="P96" s="66"/>
      <c r="Q96" s="101"/>
      <c r="R96" s="101"/>
      <c r="S96" s="101"/>
      <c r="T96" s="101"/>
      <c r="U96" s="101"/>
      <c r="V96" s="101"/>
    </row>
    <row r="97" spans="1:22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2"/>
      <c r="O97" s="101"/>
      <c r="P97" s="102"/>
      <c r="Q97" s="101"/>
      <c r="R97" s="101"/>
      <c r="S97" s="101"/>
      <c r="T97" s="101"/>
      <c r="U97" s="101"/>
      <c r="V97" s="101"/>
    </row>
    <row r="98" spans="1:22">
      <c r="A98" s="15"/>
      <c r="B98" s="69" t="s">
        <v>55</v>
      </c>
      <c r="C98" s="16"/>
      <c r="D98" s="16"/>
      <c r="E98" s="16"/>
      <c r="F98" s="16"/>
      <c r="G98" s="16"/>
      <c r="H98" s="16"/>
      <c r="I98" s="16"/>
      <c r="J98" s="16"/>
      <c r="K98" s="65"/>
      <c r="L98" s="57"/>
      <c r="M98" s="65"/>
      <c r="N98" s="108"/>
      <c r="O98" s="32"/>
      <c r="P98" s="66"/>
      <c r="Q98" s="101"/>
      <c r="R98" s="101"/>
      <c r="S98" s="101"/>
      <c r="T98" s="101"/>
      <c r="U98" s="101"/>
      <c r="V98" s="101"/>
    </row>
    <row r="99" spans="1:22">
      <c r="A99" s="15"/>
      <c r="B99" s="69" t="s">
        <v>102</v>
      </c>
      <c r="C99" s="16"/>
      <c r="D99" s="16"/>
      <c r="E99" s="16"/>
      <c r="F99" s="16"/>
      <c r="G99" s="16"/>
      <c r="H99" s="16"/>
      <c r="I99" s="16"/>
      <c r="J99" s="16"/>
      <c r="K99" s="65"/>
      <c r="L99" s="57"/>
      <c r="M99" s="65"/>
      <c r="N99" s="108"/>
      <c r="O99" s="32"/>
      <c r="P99" s="66"/>
      <c r="Q99" s="101"/>
      <c r="R99" s="101"/>
      <c r="S99" s="101"/>
      <c r="T99" s="101"/>
      <c r="U99" s="101"/>
      <c r="V99" s="101"/>
    </row>
    <row r="100" spans="1:22">
      <c r="A100" s="9">
        <f>A96+1</f>
        <v>125</v>
      </c>
      <c r="B100" s="146"/>
      <c r="C100" s="146"/>
      <c r="D100" s="146"/>
      <c r="E100" s="146"/>
      <c r="F100" s="146"/>
      <c r="G100" s="146"/>
      <c r="H100" s="146"/>
      <c r="I100" s="146"/>
      <c r="J100" s="2"/>
      <c r="K100" s="54"/>
      <c r="L100" s="57"/>
      <c r="M100" s="58"/>
      <c r="N100" s="110"/>
      <c r="O100" s="39"/>
      <c r="P100" s="49"/>
      <c r="Q100" s="101"/>
      <c r="R100" s="101"/>
      <c r="S100" s="101"/>
      <c r="T100" s="101"/>
      <c r="U100" s="101"/>
      <c r="V100" s="101"/>
    </row>
    <row r="101" spans="1:22">
      <c r="A101" s="9">
        <f>A100+1</f>
        <v>126</v>
      </c>
      <c r="B101" s="146"/>
      <c r="C101" s="146"/>
      <c r="D101" s="146"/>
      <c r="E101" s="146"/>
      <c r="F101" s="146"/>
      <c r="G101" s="146"/>
      <c r="H101" s="146"/>
      <c r="I101" s="146"/>
      <c r="J101" s="2"/>
      <c r="K101" s="61"/>
      <c r="L101" s="57"/>
      <c r="M101" s="58"/>
      <c r="N101" s="110"/>
      <c r="O101" s="39"/>
      <c r="P101" s="49"/>
      <c r="Q101" s="101"/>
      <c r="R101" s="101"/>
      <c r="S101" s="101"/>
      <c r="T101" s="101"/>
      <c r="U101" s="101"/>
      <c r="V101" s="101"/>
    </row>
    <row r="102" spans="1:22">
      <c r="A102" s="9">
        <f>A101+1</f>
        <v>127</v>
      </c>
      <c r="B102" s="146"/>
      <c r="C102" s="146"/>
      <c r="D102" s="146"/>
      <c r="E102" s="146"/>
      <c r="F102" s="146"/>
      <c r="G102" s="146"/>
      <c r="H102" s="146"/>
      <c r="I102" s="146"/>
      <c r="J102" s="2"/>
      <c r="K102" s="70"/>
      <c r="L102" s="57"/>
      <c r="M102" s="58"/>
      <c r="N102" s="110"/>
      <c r="O102" s="39"/>
      <c r="P102" s="49"/>
      <c r="Q102" s="101"/>
      <c r="R102" s="101"/>
      <c r="S102" s="101"/>
      <c r="T102" s="101"/>
      <c r="U102" s="101"/>
      <c r="V102" s="101"/>
    </row>
    <row r="103" spans="1:22">
      <c r="A103" s="15">
        <f>A102+1</f>
        <v>128</v>
      </c>
      <c r="B103" s="16" t="s">
        <v>56</v>
      </c>
      <c r="C103" s="16"/>
      <c r="D103" s="16"/>
      <c r="E103" s="16"/>
      <c r="F103" s="16"/>
      <c r="G103" s="16"/>
      <c r="H103" s="16"/>
      <c r="I103" s="16"/>
      <c r="J103" s="16"/>
      <c r="K103" s="72">
        <f>SUM(K100:K102)</f>
        <v>0</v>
      </c>
      <c r="L103" s="57"/>
      <c r="M103" s="72"/>
      <c r="N103" s="108"/>
      <c r="O103" s="32"/>
      <c r="P103" s="66"/>
      <c r="Q103" s="101"/>
      <c r="R103" s="101"/>
      <c r="S103" s="101"/>
      <c r="T103" s="101"/>
      <c r="U103" s="101"/>
      <c r="V103" s="101"/>
    </row>
    <row r="104" spans="1:22">
      <c r="A104" s="9">
        <f>A103+1</f>
        <v>129</v>
      </c>
      <c r="B104" s="2" t="s">
        <v>98</v>
      </c>
      <c r="C104" s="2"/>
      <c r="D104" s="2"/>
      <c r="E104" s="2"/>
      <c r="F104" s="2"/>
      <c r="G104" s="10"/>
      <c r="H104" s="10"/>
      <c r="I104" s="10"/>
      <c r="J104" s="10"/>
      <c r="K104" s="73" t="str">
        <f>IF(M23="","",IF(YEAR(M24)&lt;1963,VLOOKUP("1962 u. früher ",'Tabelle 3. Säule'!A13:S252,Deklaration!Q104,TRUE),IF(YEAR(M24)&gt;1962,VLOOKUP(YEAR(M24),'Tabelle 3. Säule'!A13:S252,Deklaration!Q104,TRUE),"")))</f>
        <v/>
      </c>
      <c r="L104" s="57"/>
      <c r="M104" s="39"/>
      <c r="N104" s="110"/>
      <c r="O104" s="39"/>
      <c r="P104" s="49"/>
      <c r="Q104" s="131" t="str">
        <f>IF(M23="","",(YEAR(M23)-'Tabelle 3. Säule'!C12)+3)</f>
        <v/>
      </c>
      <c r="R104" s="101"/>
      <c r="S104" s="101"/>
      <c r="T104" s="101"/>
      <c r="U104" s="101"/>
      <c r="V104" s="101"/>
    </row>
    <row r="105" spans="1:22" ht="6.75" customHeight="1">
      <c r="A105" s="9"/>
      <c r="B105" s="2"/>
      <c r="C105" s="2"/>
      <c r="D105" s="2"/>
      <c r="E105" s="2"/>
      <c r="F105" s="2"/>
      <c r="G105" s="10"/>
      <c r="H105" s="10"/>
      <c r="I105" s="10"/>
      <c r="J105" s="10"/>
      <c r="K105" s="57"/>
      <c r="L105" s="57"/>
      <c r="M105" s="39"/>
      <c r="N105" s="110"/>
      <c r="O105" s="39"/>
      <c r="P105" s="49"/>
      <c r="Q105" s="101"/>
      <c r="R105" s="101"/>
      <c r="S105" s="101"/>
      <c r="T105" s="101"/>
      <c r="U105" s="101"/>
      <c r="V105" s="101"/>
    </row>
    <row r="106" spans="1:22">
      <c r="A106" s="15">
        <v>140</v>
      </c>
      <c r="B106" s="74" t="s">
        <v>57</v>
      </c>
      <c r="C106" s="74"/>
      <c r="D106" s="74"/>
      <c r="E106" s="74"/>
      <c r="F106" s="74"/>
      <c r="G106" s="74"/>
      <c r="H106" s="74"/>
      <c r="I106" s="16"/>
      <c r="J106" s="16"/>
      <c r="K106" s="75"/>
      <c r="L106" s="75"/>
      <c r="M106" s="76">
        <f>IF(K104="",0,IF(K103-K104&lt;0,0,K103-K104))</f>
        <v>0</v>
      </c>
      <c r="N106" s="66"/>
      <c r="O106" s="72"/>
      <c r="P106" s="66"/>
      <c r="Q106" s="101"/>
      <c r="R106" s="101"/>
      <c r="S106" s="101"/>
      <c r="T106" s="101"/>
      <c r="U106" s="101"/>
      <c r="V106" s="101"/>
    </row>
    <row r="107" spans="1:22">
      <c r="A107" s="15">
        <v>150</v>
      </c>
      <c r="B107" s="74" t="s">
        <v>58</v>
      </c>
      <c r="C107" s="74"/>
      <c r="D107" s="74"/>
      <c r="E107" s="74"/>
      <c r="F107" s="74"/>
      <c r="G107" s="74"/>
      <c r="H107" s="74"/>
      <c r="I107" s="16"/>
      <c r="J107" s="16"/>
      <c r="K107" s="75"/>
      <c r="L107" s="75"/>
      <c r="M107" s="75">
        <f>IF(M88-M96-M106&lt;0,0,M88-M96-M106)</f>
        <v>0</v>
      </c>
      <c r="N107" s="111"/>
      <c r="O107" s="72"/>
      <c r="P107" s="66"/>
      <c r="Q107" s="101"/>
      <c r="R107" s="101"/>
      <c r="S107" s="101"/>
      <c r="T107" s="101"/>
      <c r="U107" s="101"/>
      <c r="V107" s="101"/>
    </row>
    <row r="108" spans="1:22">
      <c r="A108" s="15"/>
      <c r="B108" s="74"/>
      <c r="C108" s="74"/>
      <c r="D108" s="74"/>
      <c r="E108" s="74"/>
      <c r="F108" s="74"/>
      <c r="G108" s="74"/>
      <c r="H108" s="74"/>
      <c r="I108" s="16"/>
      <c r="J108" s="16"/>
      <c r="K108" s="75"/>
      <c r="L108" s="75"/>
      <c r="M108" s="75"/>
      <c r="N108" s="112"/>
      <c r="O108" s="72"/>
      <c r="P108" s="77"/>
      <c r="Q108" s="101"/>
      <c r="R108" s="101"/>
      <c r="S108" s="101"/>
      <c r="T108" s="101"/>
      <c r="U108" s="101"/>
      <c r="V108" s="101"/>
    </row>
    <row r="109" spans="1:22">
      <c r="A109" s="15">
        <v>160</v>
      </c>
      <c r="B109" s="16" t="s">
        <v>59</v>
      </c>
      <c r="C109" s="16"/>
      <c r="D109" s="2"/>
      <c r="E109" s="78"/>
      <c r="F109" s="2"/>
      <c r="G109" s="17"/>
      <c r="H109" s="17"/>
      <c r="I109" s="79" t="str">
        <f>IF(M25&gt;69,"Einkauf beschränkt bis 70. Altersjahr","")</f>
        <v>Einkauf beschränkt bis 70. Altersjahr</v>
      </c>
      <c r="J109" s="17"/>
      <c r="K109" s="39"/>
      <c r="L109" s="39"/>
      <c r="M109" s="39"/>
      <c r="N109" s="80">
        <f>IF(M25&gt;69,0,IF(M107&gt;N71,N71,M107))</f>
        <v>0</v>
      </c>
      <c r="O109" s="75"/>
      <c r="P109" s="80">
        <f>IF(M25&gt;69,0,IF(M107&gt;P71,P71,M107))</f>
        <v>0</v>
      </c>
      <c r="Q109" s="101"/>
      <c r="R109" s="101"/>
      <c r="S109" s="101"/>
      <c r="T109" s="101"/>
      <c r="U109" s="101"/>
      <c r="V109" s="101"/>
    </row>
    <row r="110" spans="1:22" ht="13.5">
      <c r="A110" s="15"/>
      <c r="B110" s="2" t="s">
        <v>118</v>
      </c>
      <c r="C110" s="16"/>
      <c r="D110" s="2"/>
      <c r="E110" s="16"/>
      <c r="F110" s="2"/>
      <c r="G110" s="17"/>
      <c r="H110" s="17"/>
      <c r="I110" s="17"/>
      <c r="J110" s="17"/>
      <c r="K110" s="81"/>
      <c r="L110" s="81"/>
      <c r="M110" s="39"/>
      <c r="N110" s="113"/>
      <c r="O110" s="75"/>
      <c r="P110" s="66"/>
      <c r="Q110" s="101"/>
      <c r="R110" s="101"/>
      <c r="S110" s="101"/>
      <c r="T110" s="101"/>
      <c r="U110" s="101"/>
      <c r="V110" s="101"/>
    </row>
    <row r="111" spans="1:22" ht="6" customHeight="1">
      <c r="A111" s="15"/>
      <c r="B111" s="2"/>
      <c r="C111" s="16"/>
      <c r="D111" s="2"/>
      <c r="E111" s="16"/>
      <c r="F111" s="2"/>
      <c r="G111" s="17"/>
      <c r="H111" s="17"/>
      <c r="I111" s="17"/>
      <c r="J111" s="17"/>
      <c r="K111" s="81"/>
      <c r="L111" s="81"/>
      <c r="M111" s="39"/>
      <c r="N111" s="113"/>
      <c r="O111" s="75"/>
      <c r="P111" s="64"/>
      <c r="Q111" s="101"/>
      <c r="R111" s="101"/>
      <c r="S111" s="101"/>
      <c r="T111" s="101"/>
      <c r="U111" s="101"/>
      <c r="V111" s="101"/>
    </row>
    <row r="112" spans="1:22" ht="12.75" thickBot="1">
      <c r="A112" s="15">
        <v>170</v>
      </c>
      <c r="B112" s="16" t="s">
        <v>60</v>
      </c>
      <c r="C112" s="16"/>
      <c r="D112" s="16"/>
      <c r="E112" s="78"/>
      <c r="F112" s="16"/>
      <c r="G112" s="17"/>
      <c r="H112" s="17"/>
      <c r="I112" s="17"/>
      <c r="J112" s="17"/>
      <c r="K112" s="39"/>
      <c r="L112" s="39"/>
      <c r="M112" s="72"/>
      <c r="N112" s="82">
        <f>IF(N71-N109&lt;0,0,ROUND(N71,0)-ROUND(N109,0))</f>
        <v>0</v>
      </c>
      <c r="O112" s="75"/>
      <c r="P112" s="82">
        <f>IF(P71-P109&lt;0,0,ROUND(P71,0)-ROUND(P109,0))</f>
        <v>0</v>
      </c>
      <c r="Q112" s="101"/>
      <c r="R112" s="101"/>
      <c r="S112" s="101"/>
      <c r="T112" s="101"/>
      <c r="U112" s="101"/>
      <c r="V112" s="101"/>
    </row>
    <row r="113" spans="1:22" ht="14.25" thickTop="1">
      <c r="A113" s="9"/>
      <c r="B113" s="2" t="s">
        <v>119</v>
      </c>
      <c r="C113" s="2"/>
      <c r="D113" s="2"/>
      <c r="E113" s="2"/>
      <c r="F113" s="2"/>
      <c r="G113" s="10"/>
      <c r="H113" s="10"/>
      <c r="I113" s="10"/>
      <c r="J113" s="10"/>
      <c r="K113" s="39"/>
      <c r="L113" s="39"/>
      <c r="M113" s="39"/>
      <c r="N113" s="39"/>
      <c r="O113" s="75"/>
      <c r="P113" s="10"/>
      <c r="Q113" s="101"/>
      <c r="R113" s="101"/>
      <c r="S113" s="101"/>
      <c r="T113" s="101"/>
      <c r="U113" s="101"/>
      <c r="V113" s="101"/>
    </row>
    <row r="114" spans="1:22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</row>
    <row r="115" spans="1:22">
      <c r="A115" s="15">
        <v>180</v>
      </c>
      <c r="B115" s="16" t="s">
        <v>61</v>
      </c>
      <c r="C115" s="2"/>
      <c r="D115" s="2"/>
      <c r="E115" s="2"/>
      <c r="F115" s="2"/>
      <c r="G115" s="10"/>
      <c r="H115" s="10"/>
      <c r="I115" s="2"/>
      <c r="J115" s="2"/>
      <c r="K115" s="83" t="str">
        <f>F51</f>
        <v/>
      </c>
      <c r="L115" s="2"/>
      <c r="M115" s="84" t="s">
        <v>62</v>
      </c>
      <c r="N115" s="2"/>
      <c r="O115" s="39"/>
      <c r="P115" s="101"/>
      <c r="Q115" s="101"/>
      <c r="R115" s="101"/>
      <c r="S115" s="101"/>
      <c r="T115" s="101"/>
      <c r="U115" s="101"/>
      <c r="V115" s="101"/>
    </row>
    <row r="116" spans="1:22">
      <c r="A116" s="9"/>
      <c r="B116" s="2" t="s">
        <v>63</v>
      </c>
      <c r="C116" s="2"/>
      <c r="D116" s="2"/>
      <c r="E116" s="2"/>
      <c r="F116" s="2"/>
      <c r="G116" s="10"/>
      <c r="H116" s="10"/>
      <c r="I116" s="50"/>
      <c r="J116" s="50"/>
      <c r="K116" s="85">
        <f>N53</f>
        <v>0</v>
      </c>
      <c r="L116" s="2"/>
      <c r="M116" s="84" t="s">
        <v>120</v>
      </c>
      <c r="N116" s="2"/>
      <c r="O116" s="39"/>
      <c r="P116" s="101"/>
      <c r="Q116" s="101"/>
      <c r="R116" s="101"/>
      <c r="S116" s="101"/>
      <c r="T116" s="101"/>
      <c r="U116" s="101"/>
      <c r="V116" s="101"/>
    </row>
    <row r="117" spans="1:22">
      <c r="A117" s="9"/>
      <c r="B117" s="2"/>
      <c r="C117" s="2"/>
      <c r="D117" s="2"/>
      <c r="E117" s="2"/>
      <c r="F117" s="2"/>
      <c r="G117" s="10"/>
      <c r="H117" s="10"/>
      <c r="I117" s="50"/>
      <c r="J117" s="50"/>
      <c r="K117" s="2"/>
      <c r="L117" s="2"/>
      <c r="M117" s="84"/>
      <c r="N117" s="2"/>
      <c r="O117" s="39"/>
      <c r="P117" s="101"/>
      <c r="Q117" s="101"/>
      <c r="R117" s="101"/>
      <c r="S117" s="101"/>
      <c r="T117" s="101"/>
      <c r="U117" s="101"/>
      <c r="V117" s="101"/>
    </row>
    <row r="118" spans="1:22">
      <c r="A118" s="2"/>
      <c r="B118" s="2" t="s">
        <v>64</v>
      </c>
      <c r="C118" s="2"/>
      <c r="D118" s="2"/>
      <c r="E118" s="2"/>
      <c r="F118" s="2"/>
      <c r="G118" s="10"/>
      <c r="H118" s="10"/>
      <c r="I118" s="10"/>
      <c r="J118" s="10"/>
      <c r="K118" s="10"/>
      <c r="L118" s="10"/>
      <c r="M118" s="10"/>
      <c r="N118" s="10"/>
      <c r="O118" s="10"/>
      <c r="P118" s="101"/>
      <c r="Q118" s="101"/>
      <c r="R118" s="101"/>
      <c r="S118" s="101"/>
      <c r="T118" s="101"/>
      <c r="U118" s="101"/>
      <c r="V118" s="101"/>
    </row>
    <row r="119" spans="1:22" ht="22.5" customHeight="1">
      <c r="A119" s="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01"/>
      <c r="Q119" s="101"/>
      <c r="R119" s="101"/>
      <c r="S119" s="101"/>
      <c r="T119" s="101"/>
      <c r="U119" s="101"/>
      <c r="V119" s="101"/>
    </row>
    <row r="120" spans="1:22">
      <c r="A120" s="2"/>
      <c r="B120" s="2"/>
      <c r="C120" s="2"/>
      <c r="D120" s="2"/>
      <c r="E120" s="2"/>
      <c r="F120" s="2"/>
      <c r="G120" s="10"/>
      <c r="H120" s="10"/>
      <c r="I120" s="10"/>
      <c r="J120" s="10"/>
      <c r="K120" s="10"/>
      <c r="L120" s="10"/>
      <c r="M120" s="10"/>
      <c r="N120" s="10"/>
      <c r="O120" s="10"/>
      <c r="P120" s="101"/>
      <c r="Q120" s="101"/>
      <c r="R120" s="101"/>
      <c r="S120" s="101"/>
      <c r="T120" s="101"/>
      <c r="U120" s="101"/>
      <c r="V120" s="101"/>
    </row>
    <row r="121" spans="1:22">
      <c r="A121" s="2"/>
      <c r="B121" s="16" t="s">
        <v>65</v>
      </c>
      <c r="C121" s="2"/>
      <c r="D121" s="2"/>
      <c r="E121" s="2"/>
      <c r="F121" s="2"/>
      <c r="G121" s="10"/>
      <c r="H121" s="10"/>
      <c r="I121" s="10"/>
      <c r="J121" s="10"/>
      <c r="K121" s="10"/>
      <c r="L121" s="10"/>
      <c r="M121" s="10"/>
      <c r="N121" s="10"/>
      <c r="O121" s="10"/>
      <c r="P121" s="101"/>
      <c r="Q121" s="101"/>
      <c r="R121" s="101"/>
      <c r="S121" s="101"/>
      <c r="T121" s="101"/>
      <c r="U121" s="101"/>
      <c r="V121" s="101"/>
    </row>
    <row r="122" spans="1:22">
      <c r="A122" s="2"/>
      <c r="B122" s="2" t="s">
        <v>66</v>
      </c>
      <c r="C122" s="2"/>
      <c r="D122" s="2"/>
      <c r="E122" s="2"/>
      <c r="F122" s="2"/>
      <c r="G122" s="10"/>
      <c r="H122" s="10"/>
      <c r="I122" s="10"/>
      <c r="J122" s="10"/>
      <c r="K122" s="10"/>
      <c r="L122" s="10"/>
      <c r="M122" s="10"/>
      <c r="N122" s="10"/>
      <c r="O122" s="10"/>
      <c r="P122" s="101"/>
      <c r="Q122" s="101"/>
      <c r="R122" s="101"/>
      <c r="S122" s="101"/>
      <c r="T122" s="101"/>
      <c r="U122" s="101"/>
      <c r="V122" s="101"/>
    </row>
    <row r="123" spans="1:22">
      <c r="A123" s="2"/>
      <c r="B123" s="10" t="s">
        <v>67</v>
      </c>
      <c r="C123" s="2"/>
      <c r="D123" s="2"/>
      <c r="E123" s="2"/>
      <c r="F123" s="2"/>
      <c r="G123" s="10"/>
      <c r="H123" s="10"/>
      <c r="I123" s="10"/>
      <c r="J123" s="10"/>
      <c r="K123" s="10"/>
      <c r="L123" s="10"/>
      <c r="M123" s="10"/>
      <c r="N123" s="10"/>
      <c r="O123" s="10"/>
      <c r="P123" s="101"/>
      <c r="Q123" s="101"/>
      <c r="R123" s="101"/>
      <c r="S123" s="101"/>
      <c r="T123" s="101"/>
      <c r="U123" s="101"/>
      <c r="V123" s="101"/>
    </row>
    <row r="124" spans="1:22">
      <c r="A124" s="2"/>
      <c r="B124" s="10" t="s">
        <v>68</v>
      </c>
      <c r="C124" s="2"/>
      <c r="D124" s="2"/>
      <c r="E124" s="2"/>
      <c r="F124" s="2"/>
      <c r="G124" s="10"/>
      <c r="H124" s="10"/>
      <c r="I124" s="10"/>
      <c r="J124" s="10"/>
      <c r="K124" s="10"/>
      <c r="L124" s="10"/>
      <c r="M124" s="10"/>
      <c r="N124" s="10"/>
      <c r="O124" s="10"/>
      <c r="P124" s="101"/>
      <c r="Q124" s="101"/>
      <c r="R124" s="101"/>
      <c r="S124" s="101"/>
      <c r="T124" s="101"/>
      <c r="U124" s="101"/>
      <c r="V124" s="101"/>
    </row>
    <row r="125" spans="1:22">
      <c r="A125" s="2"/>
      <c r="B125" s="10" t="s">
        <v>69</v>
      </c>
      <c r="C125" s="2"/>
      <c r="D125" s="2"/>
      <c r="E125" s="2"/>
      <c r="F125" s="2"/>
      <c r="G125" s="10"/>
      <c r="H125" s="10"/>
      <c r="I125" s="10"/>
      <c r="J125" s="10"/>
      <c r="K125" s="10"/>
      <c r="L125" s="10"/>
      <c r="M125" s="10"/>
      <c r="N125" s="10"/>
      <c r="O125" s="10"/>
      <c r="P125" s="101"/>
      <c r="Q125" s="101"/>
      <c r="R125" s="101"/>
      <c r="S125" s="101"/>
      <c r="T125" s="101"/>
      <c r="U125" s="101"/>
      <c r="V125" s="101"/>
    </row>
    <row r="126" spans="1:22">
      <c r="A126" s="2"/>
      <c r="B126" s="10" t="s">
        <v>70</v>
      </c>
      <c r="C126" s="2"/>
      <c r="D126" s="2"/>
      <c r="E126" s="2"/>
      <c r="F126" s="2"/>
      <c r="G126" s="10"/>
      <c r="H126" s="10"/>
      <c r="I126" s="10"/>
      <c r="J126" s="10"/>
      <c r="K126" s="10"/>
      <c r="L126" s="10"/>
      <c r="M126" s="10"/>
      <c r="N126" s="10"/>
      <c r="O126" s="10"/>
      <c r="P126" s="101"/>
      <c r="Q126" s="101"/>
      <c r="R126" s="101"/>
      <c r="S126" s="101"/>
      <c r="T126" s="101"/>
      <c r="U126" s="101"/>
      <c r="V126" s="101"/>
    </row>
    <row r="127" spans="1:22">
      <c r="A127" s="2"/>
      <c r="B127" s="10"/>
      <c r="C127" s="2"/>
      <c r="D127" s="2"/>
      <c r="E127" s="2"/>
      <c r="F127" s="2"/>
      <c r="G127" s="10"/>
      <c r="H127" s="10"/>
      <c r="I127" s="10"/>
      <c r="J127" s="10"/>
      <c r="K127" s="10"/>
      <c r="L127" s="10"/>
      <c r="M127" s="10"/>
      <c r="N127" s="10"/>
      <c r="O127" s="10"/>
      <c r="P127" s="101"/>
      <c r="Q127" s="101"/>
      <c r="R127" s="101"/>
      <c r="S127" s="101"/>
      <c r="T127" s="101"/>
      <c r="U127" s="101"/>
      <c r="V127" s="101"/>
    </row>
    <row r="128" spans="1:22">
      <c r="A128" s="2"/>
      <c r="B128" s="17" t="s">
        <v>71</v>
      </c>
      <c r="C128" s="2"/>
      <c r="D128" s="2"/>
      <c r="E128" s="2"/>
      <c r="F128" s="2"/>
      <c r="G128" s="10"/>
      <c r="H128" s="10"/>
      <c r="I128" s="10"/>
      <c r="J128" s="10"/>
      <c r="K128" s="10"/>
      <c r="L128" s="10"/>
      <c r="M128" s="2"/>
      <c r="N128" s="2"/>
      <c r="O128" s="10"/>
      <c r="P128" s="101"/>
      <c r="Q128" s="101"/>
      <c r="R128" s="101"/>
      <c r="S128" s="101"/>
      <c r="T128" s="101"/>
      <c r="U128" s="101"/>
      <c r="V128" s="101"/>
    </row>
    <row r="129" spans="1:22">
      <c r="A129" s="2"/>
      <c r="B129" s="10"/>
      <c r="C129" s="2"/>
      <c r="D129" s="2"/>
      <c r="E129" s="2"/>
      <c r="F129" s="2"/>
      <c r="G129" s="10"/>
      <c r="H129" s="10"/>
      <c r="I129" s="10"/>
      <c r="J129" s="10"/>
      <c r="K129" s="10"/>
      <c r="L129" s="10"/>
      <c r="M129" s="10"/>
      <c r="N129" s="10"/>
      <c r="O129" s="10"/>
      <c r="P129" s="101"/>
      <c r="Q129" s="101"/>
      <c r="R129" s="101"/>
      <c r="S129" s="101"/>
      <c r="T129" s="101"/>
      <c r="U129" s="101"/>
      <c r="V129" s="101"/>
    </row>
    <row r="130" spans="1:22">
      <c r="A130" s="16"/>
      <c r="B130" s="2"/>
      <c r="C130" s="2"/>
      <c r="D130" s="16"/>
      <c r="E130" s="16"/>
      <c r="F130" s="2"/>
      <c r="G130" s="2"/>
      <c r="H130" s="86" t="s">
        <v>72</v>
      </c>
      <c r="I130" s="150"/>
      <c r="J130" s="150"/>
      <c r="K130" s="150"/>
      <c r="L130" s="150"/>
      <c r="M130" s="150"/>
      <c r="N130" s="150"/>
      <c r="O130" s="87"/>
      <c r="P130" s="101"/>
      <c r="Q130" s="101"/>
      <c r="R130" s="101"/>
      <c r="S130" s="101"/>
      <c r="T130" s="101"/>
      <c r="U130" s="101"/>
      <c r="V130" s="101"/>
    </row>
    <row r="131" spans="1:22">
      <c r="A131" s="16"/>
      <c r="B131" s="15"/>
      <c r="C131" s="15"/>
      <c r="D131" s="15"/>
      <c r="E131" s="16"/>
      <c r="F131" s="2"/>
      <c r="G131" s="2"/>
      <c r="H131" s="86"/>
      <c r="I131" s="86"/>
      <c r="J131" s="86"/>
      <c r="K131" s="86"/>
      <c r="L131" s="86"/>
      <c r="M131" s="86"/>
      <c r="N131" s="86"/>
      <c r="O131" s="86"/>
      <c r="P131" s="101"/>
      <c r="Q131" s="101"/>
      <c r="R131" s="101"/>
      <c r="S131" s="101"/>
      <c r="T131" s="101"/>
      <c r="U131" s="101"/>
      <c r="V131" s="101"/>
    </row>
    <row r="132" spans="1:22">
      <c r="A132" s="16"/>
      <c r="B132" s="88" t="s">
        <v>73</v>
      </c>
      <c r="C132" s="151">
        <f ca="1">TODAY()</f>
        <v>44272</v>
      </c>
      <c r="D132" s="151"/>
      <c r="E132" s="16"/>
      <c r="F132" s="2"/>
      <c r="G132" s="2"/>
      <c r="H132" s="89" t="s">
        <v>74</v>
      </c>
      <c r="I132" s="150"/>
      <c r="J132" s="150"/>
      <c r="K132" s="150"/>
      <c r="L132" s="150"/>
      <c r="M132" s="150"/>
      <c r="N132" s="150"/>
      <c r="O132" s="87"/>
      <c r="P132" s="101"/>
      <c r="Q132" s="101"/>
      <c r="R132" s="101"/>
      <c r="S132" s="101"/>
      <c r="T132" s="101"/>
      <c r="U132" s="101"/>
      <c r="V132" s="101"/>
    </row>
    <row r="133" spans="1:22">
      <c r="A133" s="2"/>
      <c r="B133" s="2"/>
      <c r="C133" s="2"/>
      <c r="D133" s="2"/>
      <c r="E133" s="2"/>
      <c r="F133" s="22"/>
      <c r="G133" s="89"/>
      <c r="H133" s="89"/>
      <c r="I133" s="10"/>
      <c r="J133" s="10"/>
      <c r="K133" s="10"/>
      <c r="L133" s="10"/>
      <c r="M133" s="10"/>
      <c r="N133" s="10"/>
      <c r="O133" s="10"/>
      <c r="P133" s="101"/>
      <c r="Q133" s="101"/>
      <c r="R133" s="101"/>
      <c r="S133" s="101"/>
      <c r="T133" s="101"/>
      <c r="U133" s="101"/>
      <c r="V133" s="101"/>
    </row>
  </sheetData>
  <sheetProtection algorithmName="SHA-512" hashValue="mxxxlDWn1H/6PgNShGifIfljBVO2v8xvDZDuPwCzVfeUiJfgR07TUTbEAUtyXnmIC+R0rOJasvBV5M5GrZI7DQ==" saltValue="IyUFeinWI+zVdo76Ggr9JQ==" spinCount="100000" sheet="1" objects="1" scenarios="1" selectLockedCells="1"/>
  <mergeCells count="20">
    <mergeCell ref="I132:N132"/>
    <mergeCell ref="C132:D132"/>
    <mergeCell ref="B101:I101"/>
    <mergeCell ref="B102:I102"/>
    <mergeCell ref="B93:I93"/>
    <mergeCell ref="B94:I94"/>
    <mergeCell ref="B95:I95"/>
    <mergeCell ref="B100:I100"/>
    <mergeCell ref="B119:O119"/>
    <mergeCell ref="I130:N130"/>
    <mergeCell ref="A5:B5"/>
    <mergeCell ref="A6:P6"/>
    <mergeCell ref="A7:P7"/>
    <mergeCell ref="M31:P31"/>
    <mergeCell ref="B92:I92"/>
    <mergeCell ref="C25:F25"/>
    <mergeCell ref="C22:F22"/>
    <mergeCell ref="C23:F23"/>
    <mergeCell ref="C24:F24"/>
    <mergeCell ref="C26:F26"/>
  </mergeCells>
  <phoneticPr fontId="4" type="noConversion"/>
  <dataValidations xWindow="772" yWindow="597" count="7">
    <dataValidation type="list" showInputMessage="1" showErrorMessage="1" sqref="M21">
      <formula1>"Mann,Frau"</formula1>
    </dataValidation>
    <dataValidation type="list" showInputMessage="1" showErrorMessage="1" sqref="M29">
      <formula1>"Ja,Nein"</formula1>
    </dataValidation>
    <dataValidation type="whole" operator="greaterThanOrEqual" allowBlank="1" showInputMessage="1" showErrorMessage="1" error="Bei Verlust ist der Wert 0 einzusetzen." prompt="AHV-pflichtiger Gewinn aus der selbständigen Erwerbstätigkeit._x000a_Bei Verlust ist der Wert 0 einzusetzen." sqref="I81">
      <formula1>0</formula1>
    </dataValidation>
    <dataValidation type="decimal" operator="greaterThanOrEqual" allowBlank="1" showInputMessage="1" showErrorMessage="1" error="Bei Verlust ist der Wert 0 einzusetzen." prompt="AHV-pflichtiger Gewinn aus der selbständigen Erwerbstätigkeit._x000a_Bei Verlust ist der Wert 0 einzusetzen." sqref="I82">
      <formula1>0</formula1>
    </dataValidation>
    <dataValidation type="whole" operator="greaterThanOrEqual" allowBlank="1" showInputMessage="1" showErrorMessage="1" error="Bei Verlust ist der Wert 0 einzusetzen." prompt="AHV-pflichtiger Gewinn aus der selbständigen Erwerbstätigkeit._x000a_Bei Verlust ist der Wert 0 einzusetzen." sqref="I78 I79 I80">
      <formula1>0</formula1>
    </dataValidation>
    <dataValidation type="date" operator="lessThanOrEqual" allowBlank="1" showInputMessage="1" showErrorMessage="1" error="Eingabe nur möglich 31.12.2021 oder älter." sqref="M23">
      <formula1>44561</formula1>
    </dataValidation>
    <dataValidation type="date" operator="lessThanOrEqual" allowBlank="1" showInputMessage="1" showErrorMessage="1" sqref="A6:P6">
      <formula1>44561</formula1>
    </dataValidation>
  </dataValidations>
  <pageMargins left="0.78740157480314965" right="0.78740157480314965" top="0.59055118110236227" bottom="0.62992125984251968" header="0.51181102362204722" footer="0.51181102362204722"/>
  <pageSetup paperSize="9" scale="79" fitToHeight="0" orientation="portrait" blackAndWhite="1" r:id="rId1"/>
  <headerFooter alignWithMargins="0"/>
  <rowBreaks count="1" manualBreakCount="1">
    <brk id="6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88"/>
  <sheetViews>
    <sheetView zoomScale="120" workbookViewId="0">
      <selection activeCell="D74" sqref="D74"/>
    </sheetView>
  </sheetViews>
  <sheetFormatPr baseColWidth="10" defaultColWidth="10" defaultRowHeight="12.75"/>
  <cols>
    <col min="1" max="1" width="11.875" style="90" customWidth="1"/>
    <col min="2" max="2" width="8.875" style="90" customWidth="1"/>
    <col min="3" max="13" width="7.875" style="90" customWidth="1"/>
    <col min="14" max="16384" width="10" style="90"/>
  </cols>
  <sheetData>
    <row r="1" spans="1:19">
      <c r="F1" s="90" t="s">
        <v>75</v>
      </c>
    </row>
    <row r="2" spans="1:19">
      <c r="F2" s="90" t="s">
        <v>76</v>
      </c>
    </row>
    <row r="3" spans="1:19">
      <c r="F3" s="90" t="s">
        <v>77</v>
      </c>
    </row>
    <row r="7" spans="1:19" ht="15.75">
      <c r="A7" s="91" t="s">
        <v>78</v>
      </c>
      <c r="J7" s="132" t="s">
        <v>100</v>
      </c>
      <c r="K7" s="132"/>
      <c r="L7" s="132"/>
      <c r="M7" s="132"/>
    </row>
    <row r="8" spans="1:19" ht="15.75">
      <c r="A8" s="91" t="s">
        <v>79</v>
      </c>
    </row>
    <row r="9" spans="1:19" ht="15.75">
      <c r="A9" s="91" t="s">
        <v>80</v>
      </c>
    </row>
    <row r="11" spans="1:19" s="93" customFormat="1" ht="25.5">
      <c r="A11" s="92" t="s">
        <v>81</v>
      </c>
      <c r="B11" s="92" t="s">
        <v>82</v>
      </c>
      <c r="C11" s="92" t="s">
        <v>83</v>
      </c>
      <c r="D11" s="92" t="s">
        <v>83</v>
      </c>
      <c r="E11" s="92" t="s">
        <v>83</v>
      </c>
      <c r="F11" s="92" t="s">
        <v>83</v>
      </c>
      <c r="G11" s="92" t="s">
        <v>83</v>
      </c>
      <c r="H11" s="92" t="s">
        <v>83</v>
      </c>
      <c r="I11" s="92" t="s">
        <v>83</v>
      </c>
      <c r="J11" s="92" t="s">
        <v>83</v>
      </c>
      <c r="K11" s="92" t="s">
        <v>83</v>
      </c>
      <c r="L11" s="92" t="s">
        <v>83</v>
      </c>
      <c r="M11" s="92" t="s">
        <v>83</v>
      </c>
    </row>
    <row r="12" spans="1:19" s="93" customFormat="1">
      <c r="A12" s="92"/>
      <c r="B12" s="92"/>
      <c r="C12" s="92">
        <v>2011</v>
      </c>
      <c r="D12" s="92">
        <v>2012</v>
      </c>
      <c r="E12" s="92">
        <v>2013</v>
      </c>
      <c r="F12" s="92">
        <v>2014</v>
      </c>
      <c r="G12" s="92">
        <v>2015</v>
      </c>
      <c r="H12" s="92">
        <v>2016</v>
      </c>
      <c r="I12" s="92">
        <v>2017</v>
      </c>
      <c r="J12" s="92">
        <v>2018</v>
      </c>
      <c r="K12" s="92">
        <v>2019</v>
      </c>
      <c r="L12" s="92">
        <v>2020</v>
      </c>
      <c r="M12" s="92">
        <v>2021</v>
      </c>
    </row>
    <row r="13" spans="1:19" ht="12.75" customHeight="1">
      <c r="A13" s="94" t="s">
        <v>84</v>
      </c>
      <c r="B13" s="94">
        <v>1987</v>
      </c>
      <c r="C13" s="95">
        <v>201663</v>
      </c>
      <c r="D13" s="95">
        <v>211370</v>
      </c>
      <c r="E13" s="95">
        <v>221280</v>
      </c>
      <c r="F13" s="95">
        <v>231891</v>
      </c>
      <c r="G13" s="95">
        <v>242717</v>
      </c>
      <c r="H13" s="95">
        <v>252519</v>
      </c>
      <c r="I13" s="95">
        <v>261813</v>
      </c>
      <c r="J13" s="95">
        <v>271199</v>
      </c>
      <c r="K13" s="137">
        <v>280737</v>
      </c>
      <c r="L13" s="137">
        <v>290370</v>
      </c>
      <c r="M13" s="137">
        <v>300157</v>
      </c>
      <c r="N13" s="95"/>
      <c r="O13" s="95"/>
      <c r="P13" s="95"/>
      <c r="Q13" s="95"/>
      <c r="R13" s="95"/>
      <c r="S13" s="95"/>
    </row>
    <row r="14" spans="1:19">
      <c r="A14" s="94">
        <v>1963</v>
      </c>
      <c r="B14" s="94">
        <v>1988</v>
      </c>
      <c r="C14" s="95">
        <v>192405</v>
      </c>
      <c r="D14" s="95">
        <v>201973</v>
      </c>
      <c r="E14" s="95">
        <v>211742</v>
      </c>
      <c r="F14" s="95">
        <v>222186</v>
      </c>
      <c r="G14" s="95">
        <v>232842</v>
      </c>
      <c r="H14" s="95">
        <v>242521</v>
      </c>
      <c r="I14" s="95">
        <v>251714</v>
      </c>
      <c r="J14" s="95">
        <v>260999</v>
      </c>
      <c r="K14" s="137">
        <v>270435</v>
      </c>
      <c r="L14" s="137">
        <v>279966</v>
      </c>
      <c r="M14" s="137">
        <v>289648</v>
      </c>
      <c r="N14" s="95"/>
      <c r="O14" s="95"/>
      <c r="P14" s="95"/>
      <c r="Q14" s="95"/>
      <c r="R14" s="95"/>
      <c r="S14" s="95"/>
    </row>
    <row r="15" spans="1:19">
      <c r="A15" s="94">
        <v>1964</v>
      </c>
      <c r="B15" s="94">
        <v>1989</v>
      </c>
      <c r="C15" s="95">
        <v>183131</v>
      </c>
      <c r="D15" s="95">
        <v>192560</v>
      </c>
      <c r="E15" s="95">
        <v>202187</v>
      </c>
      <c r="F15" s="95">
        <v>212465</v>
      </c>
      <c r="G15" s="95">
        <v>222951</v>
      </c>
      <c r="H15" s="95">
        <v>232506</v>
      </c>
      <c r="I15" s="95">
        <v>241599</v>
      </c>
      <c r="J15" s="95">
        <v>250783</v>
      </c>
      <c r="K15" s="137">
        <v>260117</v>
      </c>
      <c r="L15" s="137">
        <v>269544</v>
      </c>
      <c r="M15" s="137">
        <v>279122</v>
      </c>
      <c r="N15" s="95"/>
      <c r="O15" s="95"/>
      <c r="P15" s="95"/>
      <c r="Q15" s="95"/>
      <c r="R15" s="95"/>
      <c r="S15" s="95"/>
    </row>
    <row r="16" spans="1:19">
      <c r="A16" s="94">
        <v>1965</v>
      </c>
      <c r="B16" s="94">
        <v>1990</v>
      </c>
      <c r="C16" s="95">
        <v>174214</v>
      </c>
      <c r="D16" s="95">
        <v>183509</v>
      </c>
      <c r="E16" s="95">
        <v>193001</v>
      </c>
      <c r="F16" s="95">
        <v>203117</v>
      </c>
      <c r="G16" s="95">
        <v>213440</v>
      </c>
      <c r="H16" s="95">
        <v>222876</v>
      </c>
      <c r="I16" s="95">
        <v>231873</v>
      </c>
      <c r="J16" s="95">
        <v>240959</v>
      </c>
      <c r="K16" s="137">
        <v>250195</v>
      </c>
      <c r="L16" s="137">
        <v>259523</v>
      </c>
      <c r="M16" s="137">
        <v>269001</v>
      </c>
      <c r="N16" s="95"/>
      <c r="O16" s="95"/>
      <c r="P16" s="95"/>
      <c r="Q16" s="95"/>
      <c r="R16" s="95"/>
      <c r="S16" s="95"/>
    </row>
    <row r="17" spans="1:19">
      <c r="A17" s="94">
        <v>1966</v>
      </c>
      <c r="B17" s="94">
        <v>1991</v>
      </c>
      <c r="C17" s="95">
        <v>165068</v>
      </c>
      <c r="D17" s="95">
        <v>174226</v>
      </c>
      <c r="E17" s="95">
        <v>183579</v>
      </c>
      <c r="F17" s="95">
        <v>193530</v>
      </c>
      <c r="G17" s="95">
        <v>203685</v>
      </c>
      <c r="H17" s="95">
        <v>212999</v>
      </c>
      <c r="I17" s="95">
        <v>221897</v>
      </c>
      <c r="J17" s="95">
        <v>230884</v>
      </c>
      <c r="K17" s="137">
        <v>240019</v>
      </c>
      <c r="L17" s="137">
        <v>249245</v>
      </c>
      <c r="M17" s="137">
        <v>258621</v>
      </c>
      <c r="N17" s="95"/>
      <c r="O17" s="95"/>
      <c r="P17" s="95"/>
      <c r="Q17" s="95"/>
      <c r="R17" s="95"/>
      <c r="S17" s="95"/>
    </row>
    <row r="18" spans="1:19">
      <c r="A18" s="94">
        <v>1967</v>
      </c>
      <c r="B18" s="94">
        <v>1992</v>
      </c>
      <c r="C18" s="95">
        <v>156274</v>
      </c>
      <c r="D18" s="95">
        <v>165300</v>
      </c>
      <c r="E18" s="95">
        <v>174519</v>
      </c>
      <c r="F18" s="95">
        <v>184312</v>
      </c>
      <c r="G18" s="95">
        <v>194305</v>
      </c>
      <c r="H18" s="95">
        <v>203502</v>
      </c>
      <c r="I18" s="95">
        <v>212305</v>
      </c>
      <c r="J18" s="95">
        <v>221196</v>
      </c>
      <c r="K18" s="137">
        <v>230234</v>
      </c>
      <c r="L18" s="137">
        <v>239363</v>
      </c>
      <c r="M18" s="137">
        <v>248639</v>
      </c>
      <c r="N18" s="95"/>
      <c r="O18" s="95"/>
      <c r="P18" s="95"/>
      <c r="Q18" s="95"/>
      <c r="R18" s="95"/>
      <c r="S18" s="95"/>
    </row>
    <row r="19" spans="1:19">
      <c r="A19" s="94">
        <v>1968</v>
      </c>
      <c r="B19" s="94">
        <v>1993</v>
      </c>
      <c r="C19" s="95">
        <v>146761</v>
      </c>
      <c r="D19" s="95">
        <v>155645</v>
      </c>
      <c r="E19" s="95">
        <v>164719</v>
      </c>
      <c r="F19" s="95">
        <v>174340</v>
      </c>
      <c r="G19" s="95">
        <v>184159</v>
      </c>
      <c r="H19" s="95">
        <v>193229</v>
      </c>
      <c r="I19" s="95">
        <v>201929</v>
      </c>
      <c r="J19" s="95">
        <v>210717</v>
      </c>
      <c r="K19" s="137">
        <v>219650</v>
      </c>
      <c r="L19" s="137">
        <v>228672</v>
      </c>
      <c r="M19" s="137">
        <v>237842</v>
      </c>
      <c r="N19" s="95"/>
      <c r="O19" s="95"/>
      <c r="P19" s="95"/>
      <c r="Q19" s="95"/>
      <c r="R19" s="95"/>
      <c r="S19" s="95"/>
    </row>
    <row r="20" spans="1:19">
      <c r="A20" s="94">
        <v>1969</v>
      </c>
      <c r="B20" s="94">
        <v>1994</v>
      </c>
      <c r="C20" s="95">
        <v>137209</v>
      </c>
      <c r="D20" s="95">
        <v>145949</v>
      </c>
      <c r="E20" s="95">
        <v>154877</v>
      </c>
      <c r="F20" s="95">
        <v>164326</v>
      </c>
      <c r="G20" s="95">
        <v>173970</v>
      </c>
      <c r="H20" s="95">
        <v>182913</v>
      </c>
      <c r="I20" s="95">
        <v>191510</v>
      </c>
      <c r="J20" s="95">
        <v>200193</v>
      </c>
      <c r="K20" s="137">
        <v>209021</v>
      </c>
      <c r="L20" s="137">
        <v>217937</v>
      </c>
      <c r="M20" s="137">
        <v>227000</v>
      </c>
      <c r="N20" s="95"/>
      <c r="O20" s="95"/>
      <c r="P20" s="95"/>
      <c r="Q20" s="95"/>
      <c r="R20" s="95"/>
      <c r="S20" s="95"/>
    </row>
    <row r="21" spans="1:19">
      <c r="A21" s="94">
        <v>1970</v>
      </c>
      <c r="B21" s="94">
        <v>1995</v>
      </c>
      <c r="C21" s="95">
        <v>128024</v>
      </c>
      <c r="D21" s="95">
        <v>136626</v>
      </c>
      <c r="E21" s="95">
        <v>145414</v>
      </c>
      <c r="F21" s="95">
        <v>154698</v>
      </c>
      <c r="G21" s="95">
        <v>164173</v>
      </c>
      <c r="H21" s="95">
        <v>172993</v>
      </c>
      <c r="I21" s="95">
        <v>181491</v>
      </c>
      <c r="J21" s="95">
        <v>190074</v>
      </c>
      <c r="K21" s="137">
        <v>198801</v>
      </c>
      <c r="L21" s="137">
        <v>207615</v>
      </c>
      <c r="M21" s="137">
        <v>216574</v>
      </c>
      <c r="N21" s="95"/>
      <c r="O21" s="95"/>
      <c r="P21" s="95"/>
      <c r="Q21" s="95"/>
      <c r="R21" s="95"/>
      <c r="S21" s="95"/>
    </row>
    <row r="22" spans="1:19">
      <c r="A22" s="94">
        <v>1971</v>
      </c>
      <c r="B22" s="94">
        <v>1996</v>
      </c>
      <c r="C22" s="95">
        <v>118909</v>
      </c>
      <c r="D22" s="95">
        <v>127375</v>
      </c>
      <c r="E22" s="95">
        <v>136025</v>
      </c>
      <c r="F22" s="95">
        <v>145144</v>
      </c>
      <c r="G22" s="95">
        <v>154452</v>
      </c>
      <c r="H22" s="95">
        <v>163151</v>
      </c>
      <c r="I22" s="95">
        <v>171550</v>
      </c>
      <c r="J22" s="95">
        <v>180034</v>
      </c>
      <c r="K22" s="137">
        <v>188660</v>
      </c>
      <c r="L22" s="137">
        <v>197373</v>
      </c>
      <c r="M22" s="137">
        <v>206230</v>
      </c>
      <c r="N22" s="95"/>
      <c r="O22" s="95"/>
      <c r="P22" s="95"/>
      <c r="Q22" s="95"/>
      <c r="R22" s="95"/>
      <c r="S22" s="95"/>
    </row>
    <row r="23" spans="1:19">
      <c r="A23" s="94">
        <v>1972</v>
      </c>
      <c r="B23" s="94">
        <v>1997</v>
      </c>
      <c r="C23" s="95">
        <v>110146</v>
      </c>
      <c r="D23" s="95">
        <v>118480</v>
      </c>
      <c r="E23" s="95">
        <v>126996</v>
      </c>
      <c r="F23" s="95">
        <v>135957</v>
      </c>
      <c r="G23" s="95">
        <v>145105</v>
      </c>
      <c r="H23" s="95">
        <v>153686</v>
      </c>
      <c r="I23" s="95">
        <v>161991</v>
      </c>
      <c r="J23" s="95">
        <v>170379</v>
      </c>
      <c r="K23" s="137">
        <v>178909</v>
      </c>
      <c r="L23" s="137">
        <v>187524</v>
      </c>
      <c r="M23" s="137">
        <v>196283</v>
      </c>
      <c r="N23" s="95"/>
      <c r="O23" s="95"/>
      <c r="P23" s="95"/>
      <c r="Q23" s="95"/>
      <c r="R23" s="95"/>
      <c r="S23" s="95"/>
    </row>
    <row r="24" spans="1:19">
      <c r="A24" s="94">
        <v>1973</v>
      </c>
      <c r="B24" s="94">
        <v>1998</v>
      </c>
      <c r="C24" s="95">
        <v>101502</v>
      </c>
      <c r="D24" s="95">
        <v>109706</v>
      </c>
      <c r="E24" s="95">
        <v>118091</v>
      </c>
      <c r="F24" s="95">
        <v>126897</v>
      </c>
      <c r="G24" s="95">
        <v>135885</v>
      </c>
      <c r="H24" s="95">
        <v>144352</v>
      </c>
      <c r="I24" s="95">
        <v>152563</v>
      </c>
      <c r="J24" s="95">
        <v>160857</v>
      </c>
      <c r="K24" s="137">
        <v>169292</v>
      </c>
      <c r="L24" s="137">
        <v>177810</v>
      </c>
      <c r="M24" s="137">
        <v>186472</v>
      </c>
      <c r="N24" s="95"/>
      <c r="O24" s="95"/>
      <c r="P24" s="95"/>
      <c r="Q24" s="95"/>
      <c r="R24" s="95"/>
      <c r="S24" s="95"/>
    </row>
    <row r="25" spans="1:19">
      <c r="A25" s="94">
        <v>1974</v>
      </c>
      <c r="B25" s="94">
        <v>1999</v>
      </c>
      <c r="C25" s="95">
        <v>93190</v>
      </c>
      <c r="D25" s="95">
        <v>101270</v>
      </c>
      <c r="E25" s="95">
        <v>109528</v>
      </c>
      <c r="F25" s="95">
        <v>118184</v>
      </c>
      <c r="G25" s="95">
        <v>127020</v>
      </c>
      <c r="H25" s="95">
        <v>135376</v>
      </c>
      <c r="I25" s="95">
        <v>143498</v>
      </c>
      <c r="J25" s="95">
        <v>151701</v>
      </c>
      <c r="K25" s="137">
        <v>160044</v>
      </c>
      <c r="L25" s="137">
        <v>168470</v>
      </c>
      <c r="M25" s="137">
        <v>177038</v>
      </c>
      <c r="N25" s="95"/>
      <c r="O25" s="95"/>
      <c r="P25" s="95"/>
      <c r="Q25" s="95"/>
      <c r="R25" s="95"/>
      <c r="S25" s="95"/>
    </row>
    <row r="26" spans="1:19">
      <c r="A26" s="94">
        <v>1975</v>
      </c>
      <c r="B26" s="94">
        <v>2000</v>
      </c>
      <c r="C26" s="95">
        <v>85118</v>
      </c>
      <c r="D26" s="95">
        <v>93077</v>
      </c>
      <c r="E26" s="95">
        <v>101212</v>
      </c>
      <c r="F26" s="95">
        <v>109722</v>
      </c>
      <c r="G26" s="95">
        <v>118410</v>
      </c>
      <c r="H26" s="95">
        <v>126658</v>
      </c>
      <c r="I26" s="95">
        <v>134693</v>
      </c>
      <c r="J26" s="95">
        <v>142808</v>
      </c>
      <c r="K26" s="137">
        <v>151062</v>
      </c>
      <c r="L26" s="137">
        <v>159399</v>
      </c>
      <c r="M26" s="137">
        <v>167876</v>
      </c>
      <c r="N26" s="95"/>
      <c r="O26" s="95"/>
      <c r="P26" s="95"/>
      <c r="Q26" s="95"/>
      <c r="R26" s="95"/>
      <c r="S26" s="95"/>
    </row>
    <row r="27" spans="1:19">
      <c r="A27" s="94">
        <v>1976</v>
      </c>
      <c r="B27" s="94">
        <v>2001</v>
      </c>
      <c r="C27" s="95">
        <v>77356</v>
      </c>
      <c r="D27" s="95">
        <v>85198</v>
      </c>
      <c r="E27" s="95">
        <v>93215</v>
      </c>
      <c r="F27" s="95">
        <v>101585</v>
      </c>
      <c r="G27" s="95">
        <v>110131</v>
      </c>
      <c r="H27" s="95">
        <v>118276</v>
      </c>
      <c r="I27" s="95">
        <v>126227</v>
      </c>
      <c r="J27" s="95">
        <v>134257</v>
      </c>
      <c r="K27" s="137">
        <v>142425</v>
      </c>
      <c r="L27" s="137">
        <v>150676</v>
      </c>
      <c r="M27" s="137">
        <v>159066</v>
      </c>
      <c r="N27" s="95"/>
      <c r="O27" s="95"/>
      <c r="P27" s="95"/>
      <c r="Q27" s="95"/>
      <c r="R27" s="95"/>
      <c r="S27" s="95"/>
    </row>
    <row r="28" spans="1:19">
      <c r="A28" s="94">
        <v>1977</v>
      </c>
      <c r="B28" s="94">
        <v>2002</v>
      </c>
      <c r="C28" s="95">
        <v>69707</v>
      </c>
      <c r="D28" s="95">
        <v>77434</v>
      </c>
      <c r="E28" s="95">
        <v>85335</v>
      </c>
      <c r="F28" s="95">
        <v>93567</v>
      </c>
      <c r="G28" s="95">
        <v>101973</v>
      </c>
      <c r="H28" s="95">
        <v>110015</v>
      </c>
      <c r="I28" s="95">
        <v>117883</v>
      </c>
      <c r="J28" s="95">
        <v>125830</v>
      </c>
      <c r="K28" s="137">
        <v>133915</v>
      </c>
      <c r="L28" s="137">
        <v>142080</v>
      </c>
      <c r="M28" s="137">
        <v>150384</v>
      </c>
      <c r="N28" s="95"/>
      <c r="O28" s="95"/>
      <c r="P28" s="95"/>
      <c r="Q28" s="95"/>
      <c r="R28" s="95"/>
      <c r="S28" s="95"/>
    </row>
    <row r="29" spans="1:19">
      <c r="A29" s="94">
        <v>1978</v>
      </c>
      <c r="B29" s="94">
        <v>2003</v>
      </c>
      <c r="C29" s="95">
        <v>62352</v>
      </c>
      <c r="D29" s="95">
        <v>69969</v>
      </c>
      <c r="E29" s="95">
        <v>77758</v>
      </c>
      <c r="F29" s="95">
        <v>85857</v>
      </c>
      <c r="G29" s="95">
        <v>94128</v>
      </c>
      <c r="H29" s="95">
        <v>102072</v>
      </c>
      <c r="I29" s="95">
        <v>109861</v>
      </c>
      <c r="J29" s="95">
        <v>117728</v>
      </c>
      <c r="K29" s="137">
        <v>125731</v>
      </c>
      <c r="L29" s="137">
        <v>133814</v>
      </c>
      <c r="M29" s="137">
        <v>142036</v>
      </c>
      <c r="N29" s="95"/>
      <c r="O29" s="95"/>
      <c r="P29" s="95"/>
      <c r="Q29" s="95"/>
      <c r="R29" s="95"/>
      <c r="S29" s="95"/>
    </row>
    <row r="30" spans="1:19">
      <c r="A30" s="94">
        <v>1979</v>
      </c>
      <c r="B30" s="94">
        <v>2004</v>
      </c>
      <c r="C30" s="95">
        <v>55055</v>
      </c>
      <c r="D30" s="95">
        <v>62563</v>
      </c>
      <c r="E30" s="95">
        <v>70241</v>
      </c>
      <c r="F30" s="95">
        <v>78209</v>
      </c>
      <c r="G30" s="95">
        <v>86345</v>
      </c>
      <c r="H30" s="95">
        <v>94193</v>
      </c>
      <c r="I30" s="95">
        <v>101903</v>
      </c>
      <c r="J30" s="95">
        <v>109690</v>
      </c>
      <c r="K30" s="137">
        <v>117613</v>
      </c>
      <c r="L30" s="137">
        <v>125615</v>
      </c>
      <c r="M30" s="137">
        <v>133754</v>
      </c>
      <c r="N30" s="95"/>
      <c r="O30" s="95"/>
      <c r="P30" s="95"/>
      <c r="Q30" s="95"/>
      <c r="R30" s="95"/>
      <c r="S30" s="95"/>
    </row>
    <row r="31" spans="1:19">
      <c r="A31" s="94">
        <v>1980</v>
      </c>
      <c r="B31" s="94">
        <v>2005</v>
      </c>
      <c r="C31" s="95">
        <v>47920</v>
      </c>
      <c r="D31" s="95">
        <v>55320</v>
      </c>
      <c r="E31" s="95">
        <v>62889</v>
      </c>
      <c r="F31" s="95">
        <v>70729</v>
      </c>
      <c r="G31" s="95">
        <v>78734</v>
      </c>
      <c r="H31" s="95">
        <v>86487</v>
      </c>
      <c r="I31" s="95">
        <v>94119</v>
      </c>
      <c r="J31" s="95">
        <v>101829</v>
      </c>
      <c r="K31" s="137">
        <v>109673</v>
      </c>
      <c r="L31" s="137">
        <v>117596</v>
      </c>
      <c r="M31" s="137">
        <v>125655</v>
      </c>
      <c r="N31" s="95"/>
      <c r="O31" s="95"/>
      <c r="P31" s="95"/>
      <c r="Q31" s="95"/>
      <c r="R31" s="95"/>
      <c r="S31" s="95"/>
    </row>
    <row r="32" spans="1:19">
      <c r="A32" s="94">
        <v>1981</v>
      </c>
      <c r="B32" s="94">
        <v>2006</v>
      </c>
      <c r="C32" s="95">
        <v>40826</v>
      </c>
      <c r="D32" s="95">
        <v>48120</v>
      </c>
      <c r="E32" s="95">
        <v>55581</v>
      </c>
      <c r="F32" s="95">
        <v>63293</v>
      </c>
      <c r="G32" s="95">
        <v>71169</v>
      </c>
      <c r="H32" s="95">
        <v>78826</v>
      </c>
      <c r="I32" s="95">
        <v>86382</v>
      </c>
      <c r="J32" s="95">
        <v>94014</v>
      </c>
      <c r="K32" s="137">
        <v>101780</v>
      </c>
      <c r="L32" s="137">
        <v>109624</v>
      </c>
      <c r="M32" s="137">
        <v>117604</v>
      </c>
      <c r="N32" s="95"/>
      <c r="O32" s="95"/>
      <c r="P32" s="95"/>
      <c r="Q32" s="95"/>
      <c r="R32" s="95"/>
      <c r="S32" s="95"/>
    </row>
    <row r="33" spans="1:19">
      <c r="A33" s="94">
        <v>1982</v>
      </c>
      <c r="B33" s="94">
        <v>2007</v>
      </c>
      <c r="C33" s="95">
        <v>33906</v>
      </c>
      <c r="D33" s="95">
        <v>41096</v>
      </c>
      <c r="E33" s="95">
        <v>48452</v>
      </c>
      <c r="F33" s="95">
        <v>56038</v>
      </c>
      <c r="G33" s="95">
        <v>63787</v>
      </c>
      <c r="H33" s="95">
        <v>71352</v>
      </c>
      <c r="I33" s="95">
        <v>78834</v>
      </c>
      <c r="J33" s="95">
        <v>86390</v>
      </c>
      <c r="K33" s="137">
        <v>94080</v>
      </c>
      <c r="L33" s="137">
        <v>101847</v>
      </c>
      <c r="M33" s="137">
        <v>109749</v>
      </c>
      <c r="N33" s="95"/>
      <c r="O33" s="95"/>
      <c r="P33" s="95"/>
      <c r="Q33" s="95"/>
      <c r="R33" s="95"/>
      <c r="S33" s="95"/>
    </row>
    <row r="34" spans="1:19">
      <c r="A34" s="94">
        <v>1983</v>
      </c>
      <c r="B34" s="94">
        <v>2008</v>
      </c>
      <c r="C34" s="95">
        <v>26965</v>
      </c>
      <c r="D34" s="95">
        <v>34052</v>
      </c>
      <c r="E34" s="95">
        <v>41301</v>
      </c>
      <c r="F34" s="95">
        <v>48763</v>
      </c>
      <c r="G34" s="95">
        <v>56385</v>
      </c>
      <c r="H34" s="95">
        <v>63857</v>
      </c>
      <c r="I34" s="95">
        <v>71264</v>
      </c>
      <c r="J34" s="95">
        <v>78745</v>
      </c>
      <c r="K34" s="137">
        <v>86358</v>
      </c>
      <c r="L34" s="137">
        <v>94048</v>
      </c>
      <c r="M34" s="137">
        <v>101871</v>
      </c>
      <c r="N34" s="95"/>
      <c r="O34" s="95"/>
      <c r="P34" s="95"/>
      <c r="Q34" s="95"/>
      <c r="R34" s="95"/>
      <c r="S34" s="95"/>
    </row>
    <row r="35" spans="1:19">
      <c r="A35" s="94">
        <v>1984</v>
      </c>
      <c r="B35" s="94">
        <v>2009</v>
      </c>
      <c r="C35" s="95">
        <v>20211</v>
      </c>
      <c r="D35" s="95">
        <v>27196</v>
      </c>
      <c r="E35" s="95">
        <v>34343</v>
      </c>
      <c r="F35" s="95">
        <v>41683</v>
      </c>
      <c r="G35" s="95">
        <v>49180</v>
      </c>
      <c r="H35" s="95">
        <v>56563</v>
      </c>
      <c r="I35" s="95">
        <v>63897</v>
      </c>
      <c r="J35" s="95">
        <v>71303</v>
      </c>
      <c r="K35" s="137">
        <v>78843</v>
      </c>
      <c r="L35" s="137">
        <v>86457</v>
      </c>
      <c r="M35" s="137">
        <v>94205</v>
      </c>
      <c r="N35" s="95"/>
      <c r="O35" s="95"/>
      <c r="P35" s="95"/>
      <c r="Q35" s="95"/>
      <c r="R35" s="95"/>
      <c r="S35" s="95"/>
    </row>
    <row r="36" spans="1:19">
      <c r="A36" s="94">
        <v>1985</v>
      </c>
      <c r="B36" s="94">
        <v>2010</v>
      </c>
      <c r="C36" s="95">
        <v>13379</v>
      </c>
      <c r="D36" s="95">
        <v>20262</v>
      </c>
      <c r="E36" s="95">
        <v>27305</v>
      </c>
      <c r="F36" s="95">
        <v>34522</v>
      </c>
      <c r="G36" s="95">
        <v>41894</v>
      </c>
      <c r="H36" s="95">
        <v>49186</v>
      </c>
      <c r="I36" s="95">
        <v>56445</v>
      </c>
      <c r="J36" s="95">
        <v>63778</v>
      </c>
      <c r="K36" s="137">
        <v>71242</v>
      </c>
      <c r="L36" s="137">
        <v>78780</v>
      </c>
      <c r="M36" s="137">
        <v>86451</v>
      </c>
      <c r="N36" s="95"/>
      <c r="O36" s="95"/>
      <c r="P36" s="95"/>
      <c r="Q36" s="95"/>
      <c r="R36" s="95"/>
      <c r="S36" s="95"/>
    </row>
    <row r="37" spans="1:19">
      <c r="A37" s="94">
        <v>1986</v>
      </c>
      <c r="B37" s="94">
        <v>2011</v>
      </c>
      <c r="C37" s="95">
        <v>6682</v>
      </c>
      <c r="D37" s="95">
        <v>13464</v>
      </c>
      <c r="E37" s="95">
        <v>20405</v>
      </c>
      <c r="F37" s="95">
        <v>27501</v>
      </c>
      <c r="G37" s="95">
        <v>34751</v>
      </c>
      <c r="H37" s="95">
        <v>41953</v>
      </c>
      <c r="I37" s="95">
        <v>49140</v>
      </c>
      <c r="J37" s="95">
        <v>56400</v>
      </c>
      <c r="K37" s="137">
        <v>63790</v>
      </c>
      <c r="L37" s="137">
        <v>71254</v>
      </c>
      <c r="M37" s="137">
        <v>78850</v>
      </c>
      <c r="N37" s="95"/>
      <c r="O37" s="95"/>
      <c r="P37" s="95"/>
      <c r="Q37" s="95"/>
      <c r="R37" s="95"/>
      <c r="S37" s="95"/>
    </row>
    <row r="38" spans="1:19">
      <c r="A38" s="94">
        <v>1987</v>
      </c>
      <c r="B38" s="94">
        <v>2012</v>
      </c>
      <c r="C38" s="96"/>
      <c r="D38" s="95">
        <v>6682</v>
      </c>
      <c r="E38" s="95">
        <v>13521</v>
      </c>
      <c r="F38" s="95">
        <v>20497</v>
      </c>
      <c r="G38" s="95">
        <v>27624</v>
      </c>
      <c r="H38" s="95">
        <v>34737</v>
      </c>
      <c r="I38" s="95">
        <v>41852</v>
      </c>
      <c r="J38" s="95">
        <v>49039</v>
      </c>
      <c r="K38" s="137">
        <v>56355</v>
      </c>
      <c r="L38" s="137">
        <v>63745</v>
      </c>
      <c r="M38" s="137">
        <v>71265</v>
      </c>
      <c r="N38" s="95"/>
      <c r="O38" s="95"/>
      <c r="P38" s="95"/>
      <c r="Q38" s="95"/>
      <c r="R38" s="95"/>
      <c r="S38" s="95"/>
    </row>
    <row r="39" spans="1:19">
      <c r="A39" s="94">
        <v>1988</v>
      </c>
      <c r="B39" s="94">
        <v>2013</v>
      </c>
      <c r="C39" s="96"/>
      <c r="D39" s="95">
        <v>0</v>
      </c>
      <c r="E39" s="95">
        <v>6739</v>
      </c>
      <c r="F39" s="95">
        <v>13596</v>
      </c>
      <c r="G39" s="95">
        <v>20602</v>
      </c>
      <c r="H39" s="95">
        <v>27627</v>
      </c>
      <c r="I39" s="95">
        <v>34672</v>
      </c>
      <c r="J39" s="95">
        <v>41786</v>
      </c>
      <c r="K39" s="137">
        <v>49030</v>
      </c>
      <c r="L39" s="137">
        <v>56347</v>
      </c>
      <c r="M39" s="137">
        <v>63793</v>
      </c>
      <c r="N39" s="95"/>
      <c r="O39" s="95"/>
      <c r="P39" s="95"/>
      <c r="Q39" s="95"/>
      <c r="R39" s="95"/>
      <c r="S39" s="95"/>
    </row>
    <row r="40" spans="1:19">
      <c r="A40" s="94">
        <v>1998</v>
      </c>
      <c r="B40" s="94">
        <v>2014</v>
      </c>
      <c r="C40" s="96"/>
      <c r="D40" s="96"/>
      <c r="E40" s="95">
        <v>0</v>
      </c>
      <c r="F40" s="95">
        <v>6739</v>
      </c>
      <c r="G40" s="95">
        <v>13625</v>
      </c>
      <c r="H40" s="95">
        <v>20563</v>
      </c>
      <c r="I40" s="95">
        <v>27537</v>
      </c>
      <c r="J40" s="95">
        <v>34580</v>
      </c>
      <c r="K40" s="137">
        <v>41752</v>
      </c>
      <c r="L40" s="137">
        <v>48996</v>
      </c>
      <c r="M40" s="137">
        <v>56369</v>
      </c>
      <c r="N40" s="95"/>
      <c r="O40" s="95"/>
      <c r="P40" s="95"/>
      <c r="Q40" s="95"/>
      <c r="R40" s="95"/>
      <c r="S40" s="95"/>
    </row>
    <row r="41" spans="1:19">
      <c r="A41" s="94">
        <v>1990</v>
      </c>
      <c r="B41" s="94">
        <v>2015</v>
      </c>
      <c r="C41" s="96"/>
      <c r="D41" s="96"/>
      <c r="E41" s="96"/>
      <c r="F41" s="95">
        <v>0</v>
      </c>
      <c r="G41" s="95">
        <v>6768</v>
      </c>
      <c r="H41" s="95">
        <v>13621</v>
      </c>
      <c r="I41" s="95">
        <v>20525</v>
      </c>
      <c r="J41" s="95">
        <v>27498</v>
      </c>
      <c r="K41" s="137">
        <v>34599</v>
      </c>
      <c r="L41" s="137">
        <v>41771</v>
      </c>
      <c r="M41" s="137">
        <v>49072</v>
      </c>
      <c r="N41" s="95"/>
      <c r="O41" s="95"/>
      <c r="P41" s="95"/>
      <c r="Q41" s="95"/>
      <c r="R41" s="95"/>
      <c r="S41" s="95"/>
    </row>
    <row r="42" spans="1:19">
      <c r="A42" s="94">
        <v>1991</v>
      </c>
      <c r="B42" s="94">
        <v>2016</v>
      </c>
      <c r="C42" s="96"/>
      <c r="D42" s="96"/>
      <c r="E42" s="96"/>
      <c r="F42" s="95"/>
      <c r="G42" s="95">
        <v>0</v>
      </c>
      <c r="H42" s="95">
        <v>6768</v>
      </c>
      <c r="I42" s="95">
        <v>13604</v>
      </c>
      <c r="J42" s="95">
        <v>20508</v>
      </c>
      <c r="K42" s="137">
        <v>27539</v>
      </c>
      <c r="L42" s="137">
        <v>34640</v>
      </c>
      <c r="M42" s="137">
        <v>41870</v>
      </c>
      <c r="N42" s="95"/>
      <c r="O42" s="95"/>
      <c r="P42" s="95"/>
      <c r="Q42" s="95"/>
      <c r="R42" s="95"/>
      <c r="S42" s="95"/>
    </row>
    <row r="43" spans="1:19">
      <c r="A43" s="94">
        <v>1992</v>
      </c>
      <c r="B43" s="94">
        <v>2017</v>
      </c>
      <c r="C43" s="96"/>
      <c r="D43" s="96"/>
      <c r="E43" s="96"/>
      <c r="F43" s="95"/>
      <c r="G43" s="95"/>
      <c r="H43" s="95">
        <v>0</v>
      </c>
      <c r="I43" s="95">
        <v>6768</v>
      </c>
      <c r="J43" s="95">
        <v>13604</v>
      </c>
      <c r="K43" s="137">
        <v>20566</v>
      </c>
      <c r="L43" s="137">
        <v>27597</v>
      </c>
      <c r="M43" s="137">
        <v>34757</v>
      </c>
      <c r="N43" s="95"/>
      <c r="O43" s="95"/>
      <c r="P43" s="95"/>
      <c r="Q43" s="95"/>
      <c r="R43" s="95"/>
      <c r="S43" s="95"/>
    </row>
    <row r="44" spans="1:19">
      <c r="A44" s="94">
        <v>1993</v>
      </c>
      <c r="B44" s="94">
        <v>2018</v>
      </c>
      <c r="C44" s="96"/>
      <c r="D44" s="96"/>
      <c r="E44" s="96"/>
      <c r="F44" s="96"/>
      <c r="G44" s="96"/>
      <c r="H44" s="96"/>
      <c r="I44" s="96">
        <v>0</v>
      </c>
      <c r="J44" s="95">
        <v>6768</v>
      </c>
      <c r="K44" s="137">
        <v>13662</v>
      </c>
      <c r="L44" s="137">
        <v>20624</v>
      </c>
      <c r="M44" s="137">
        <v>27714</v>
      </c>
      <c r="N44" s="95"/>
      <c r="O44" s="95"/>
      <c r="P44" s="95"/>
      <c r="Q44" s="95"/>
      <c r="R44" s="95"/>
      <c r="S44" s="95"/>
    </row>
    <row r="45" spans="1:19">
      <c r="A45" s="94">
        <v>1994</v>
      </c>
      <c r="B45" s="94">
        <v>2019</v>
      </c>
      <c r="J45" s="95"/>
      <c r="K45" s="137">
        <v>6826</v>
      </c>
      <c r="L45" s="137">
        <v>13720</v>
      </c>
      <c r="M45" s="137">
        <v>20741</v>
      </c>
      <c r="N45" s="95"/>
      <c r="O45" s="95"/>
      <c r="P45" s="95"/>
      <c r="Q45" s="95"/>
      <c r="R45" s="95"/>
      <c r="S45" s="95"/>
    </row>
    <row r="46" spans="1:19">
      <c r="A46" s="94">
        <v>1995</v>
      </c>
      <c r="B46" s="94">
        <v>2020</v>
      </c>
      <c r="J46" s="95"/>
      <c r="K46" s="137"/>
      <c r="L46" s="95">
        <v>6826</v>
      </c>
      <c r="M46" s="137">
        <v>13777</v>
      </c>
      <c r="N46" s="95"/>
      <c r="O46" s="95"/>
      <c r="P46" s="95"/>
      <c r="Q46" s="95"/>
      <c r="R46" s="95"/>
      <c r="S46" s="95"/>
    </row>
    <row r="47" spans="1:19">
      <c r="A47" s="94">
        <v>1996</v>
      </c>
      <c r="B47" s="94">
        <v>2021</v>
      </c>
      <c r="M47" s="137">
        <v>6883</v>
      </c>
    </row>
    <row r="48" spans="1:19">
      <c r="A48" s="94"/>
      <c r="B48" s="94"/>
    </row>
    <row r="49" spans="1:2">
      <c r="A49" s="94"/>
      <c r="B49" s="94"/>
    </row>
    <row r="50" spans="1:2">
      <c r="A50" s="94"/>
      <c r="B50" s="94"/>
    </row>
    <row r="51" spans="1:2">
      <c r="A51" s="94"/>
      <c r="B51" s="94"/>
    </row>
    <row r="52" spans="1:2">
      <c r="A52" s="94"/>
      <c r="B52" s="94"/>
    </row>
    <row r="54" spans="1:2" s="97" customFormat="1" ht="18">
      <c r="A54" s="97" t="s">
        <v>85</v>
      </c>
    </row>
    <row r="55" spans="1:2" s="97" customFormat="1" ht="18">
      <c r="A55" s="98" t="s">
        <v>86</v>
      </c>
      <c r="B55" s="98" t="s">
        <v>87</v>
      </c>
    </row>
    <row r="56" spans="1:2">
      <c r="A56" s="99">
        <v>2006</v>
      </c>
      <c r="B56" s="100">
        <v>77400</v>
      </c>
    </row>
    <row r="57" spans="1:2">
      <c r="A57" s="99">
        <v>2007</v>
      </c>
      <c r="B57" s="100">
        <v>79560</v>
      </c>
    </row>
    <row r="58" spans="1:2">
      <c r="A58" s="99">
        <v>2008</v>
      </c>
      <c r="B58" s="100">
        <v>79560</v>
      </c>
    </row>
    <row r="59" spans="1:2">
      <c r="A59" s="99">
        <v>2009</v>
      </c>
      <c r="B59" s="100">
        <v>82080</v>
      </c>
    </row>
    <row r="60" spans="1:2">
      <c r="A60" s="99">
        <v>2010</v>
      </c>
      <c r="B60" s="100">
        <v>82080</v>
      </c>
    </row>
    <row r="61" spans="1:2">
      <c r="A61" s="99">
        <v>2011</v>
      </c>
      <c r="B61" s="100">
        <v>83520</v>
      </c>
    </row>
    <row r="62" spans="1:2">
      <c r="A62" s="99">
        <v>2012</v>
      </c>
      <c r="B62" s="100">
        <v>83520</v>
      </c>
    </row>
    <row r="63" spans="1:2">
      <c r="A63" s="99">
        <v>2013</v>
      </c>
      <c r="B63" s="100">
        <v>84240</v>
      </c>
    </row>
    <row r="64" spans="1:2">
      <c r="A64" s="99">
        <v>2014</v>
      </c>
      <c r="B64" s="100">
        <v>84240</v>
      </c>
    </row>
    <row r="65" spans="1:2">
      <c r="A65" s="99">
        <v>2015</v>
      </c>
      <c r="B65" s="100">
        <v>84600</v>
      </c>
    </row>
    <row r="66" spans="1:2">
      <c r="A66" s="99">
        <v>2016</v>
      </c>
      <c r="B66" s="100">
        <v>84600</v>
      </c>
    </row>
    <row r="67" spans="1:2">
      <c r="A67" s="99">
        <v>2017</v>
      </c>
      <c r="B67" s="100">
        <v>84600</v>
      </c>
    </row>
    <row r="68" spans="1:2">
      <c r="A68" s="99">
        <v>2018</v>
      </c>
      <c r="B68" s="100">
        <v>84600</v>
      </c>
    </row>
    <row r="69" spans="1:2">
      <c r="A69" s="99">
        <v>2019</v>
      </c>
      <c r="B69" s="100">
        <v>85320</v>
      </c>
    </row>
    <row r="70" spans="1:2">
      <c r="A70" s="99">
        <v>2020</v>
      </c>
      <c r="B70" s="100">
        <v>85320</v>
      </c>
    </row>
    <row r="71" spans="1:2">
      <c r="A71" s="99">
        <v>2021</v>
      </c>
      <c r="B71" s="100">
        <v>86040</v>
      </c>
    </row>
    <row r="80" spans="1:2">
      <c r="A80" s="133" t="s">
        <v>101</v>
      </c>
    </row>
    <row r="81" spans="1:1">
      <c r="A81" s="90" t="s">
        <v>108</v>
      </c>
    </row>
    <row r="82" spans="1:1">
      <c r="A82" s="90" t="s">
        <v>123</v>
      </c>
    </row>
    <row r="83" spans="1:1">
      <c r="A83" s="90" t="s">
        <v>122</v>
      </c>
    </row>
    <row r="84" spans="1:1">
      <c r="A84" s="90" t="s">
        <v>125</v>
      </c>
    </row>
    <row r="85" spans="1:1">
      <c r="A85" s="90" t="s">
        <v>126</v>
      </c>
    </row>
    <row r="86" spans="1:1">
      <c r="A86" s="90" t="s">
        <v>127</v>
      </c>
    </row>
    <row r="87" spans="1:1">
      <c r="A87" s="90" t="s">
        <v>128</v>
      </c>
    </row>
    <row r="88" spans="1:1">
      <c r="A88" s="90" t="s">
        <v>130</v>
      </c>
    </row>
  </sheetData>
  <sheetProtection algorithmName="SHA-512" hashValue="QSZ7KR0lMq/op2hXKncyLFe0ZtywJ57VBZVstmbEgCoWikqoWU5kAiUwkrSamrdsAMVnCzhnRurX8RaJaF358A==" saltValue="FI/92OBYbufDBgDVdZ+ITQ==" spinCount="100000" sheet="1" objects="1" scenarios="1" selectLockedCells="1" selectUnlockedCells="1"/>
  <phoneticPr fontId="4" type="noConversion"/>
  <pageMargins left="0.78740157499999996" right="0.37" top="0.36" bottom="0.37" header="0.28000000000000003" footer="0.2800000000000000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Deklaration</vt:lpstr>
      <vt:lpstr>Tabelle 3. Säule</vt:lpstr>
      <vt:lpstr>Deklaration!Druckbereich</vt:lpstr>
    </vt:vector>
  </TitlesOfParts>
  <Company>Kantonale Verwaltungen 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Cueni, Michel FKD</dc:creator>
  <cp:lastModifiedBy>Cueni, Michel FKD</cp:lastModifiedBy>
  <cp:lastPrinted>2013-01-07T11:50:14Z</cp:lastPrinted>
  <dcterms:created xsi:type="dcterms:W3CDTF">2012-02-17T14:39:50Z</dcterms:created>
  <dcterms:modified xsi:type="dcterms:W3CDTF">2021-03-17T06:02:15Z</dcterms:modified>
</cp:coreProperties>
</file>