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R:\gs_neu\15_Personal\15_04_Personaldossiers\Zeiterfassung\Berufsauftrag\2023_2024\"/>
    </mc:Choice>
  </mc:AlternateContent>
  <bookViews>
    <workbookView xWindow="0" yWindow="3255" windowWidth="16215" windowHeight="9225" tabRatio="367"/>
  </bookViews>
  <sheets>
    <sheet name="Form Sek I und II" sheetId="10" r:id="rId1"/>
  </sheets>
  <definedNames>
    <definedName name="_xlnm.Print_Area" localSheetId="0">'Form Sek I und II'!$A$1:$F$199</definedName>
    <definedName name="Z_544B6643_91AF_4F4D_9B5B_782D98EE1E38_.wvu.Cols" localSheetId="0" hidden="1">'Form Sek I und II'!$G:$G</definedName>
    <definedName name="Z_544B6643_91AF_4F4D_9B5B_782D98EE1E38_.wvu.PrintArea" localSheetId="0" hidden="1">'Form Sek I und II'!$A$2:$F$199</definedName>
    <definedName name="Z_544B6643_91AF_4F4D_9B5B_782D98EE1E38_.wvu.Rows" localSheetId="0" hidden="1">'Form Sek I und II'!$58:$58,'Form Sek I und II'!$60:$69,'Form Sek I und II'!$71:$72,'Form Sek I und II'!#REF!,'Form Sek I und II'!#REF!,'Form Sek I und II'!#REF!,'Form Sek I und II'!$74:$75,'Form Sek I und II'!#REF!,'Form Sek I und II'!#REF!,'Form Sek I und II'!$77:$81,'Form Sek I und II'!$95:$95,'Form Sek I und II'!$99:$102,'Form Sek I und II'!$109:$109,'Form Sek I und II'!$113:$117,'Form Sek I und II'!$124:$129,'Form Sek I und II'!#REF!</definedName>
  </definedNames>
  <calcPr calcId="162913"/>
  <customWorkbookViews>
    <customWorkbookView name="Home - Persönliche Ansicht" guid="{544B6643-91AF-4F4D-9B5B-782D98EE1E38}" mergeInterval="0" personalView="1" maximized="1" windowWidth="1916" windowHeight="845" tabRatio="262" activeSheetId="6" showComments="commIndAndComment"/>
  </customWorkbookViews>
</workbook>
</file>

<file path=xl/calcChain.xml><?xml version="1.0" encoding="utf-8"?>
<calcChain xmlns="http://schemas.openxmlformats.org/spreadsheetml/2006/main">
  <c r="D66" i="10" l="1"/>
  <c r="D67" i="10" s="1"/>
  <c r="D43" i="10"/>
  <c r="C155" i="10" s="1"/>
  <c r="D141" i="10"/>
  <c r="C171" i="10" s="1"/>
  <c r="C175" i="10" s="1"/>
  <c r="C154" i="10"/>
  <c r="F158" i="10"/>
  <c r="E158" i="10"/>
  <c r="D158" i="10"/>
  <c r="F168" i="10"/>
  <c r="E168" i="10"/>
  <c r="D168" i="10"/>
  <c r="C168" i="10"/>
  <c r="E93" i="10"/>
  <c r="D61" i="10"/>
  <c r="F185" i="10"/>
  <c r="F188" i="10" s="1"/>
  <c r="E185" i="10"/>
  <c r="E188" i="10" s="1"/>
  <c r="D185" i="10"/>
  <c r="D188" i="10" s="1"/>
  <c r="C185" i="10"/>
  <c r="F181" i="10"/>
  <c r="E181" i="10"/>
  <c r="D181" i="10"/>
  <c r="F175" i="10"/>
  <c r="E175" i="10"/>
  <c r="D175" i="10"/>
  <c r="F146" i="10"/>
  <c r="F145" i="10"/>
  <c r="F127" i="10"/>
  <c r="D62" i="10"/>
  <c r="F54" i="10"/>
  <c r="E53" i="10"/>
  <c r="E52" i="10"/>
  <c r="E42" i="10"/>
  <c r="E41" i="10"/>
  <c r="E40" i="10"/>
  <c r="E26" i="10"/>
  <c r="E25" i="10"/>
  <c r="F129" i="10"/>
  <c r="E43" i="10" l="1"/>
  <c r="E54" i="10"/>
  <c r="E58" i="10" s="1"/>
  <c r="E66" i="10" s="1"/>
  <c r="F122" i="10"/>
  <c r="F144" i="10" s="1"/>
  <c r="C153" i="10"/>
  <c r="C157" i="10" s="1"/>
  <c r="C158" i="10" s="1"/>
  <c r="E62" i="10"/>
  <c r="E61" i="10"/>
  <c r="E67" i="10" l="1"/>
  <c r="E75" i="10"/>
  <c r="F102" i="10"/>
  <c r="F117" i="10"/>
  <c r="E71" i="10"/>
  <c r="E63" i="10"/>
  <c r="E64" i="10" s="1"/>
  <c r="F100" i="10"/>
  <c r="F114" i="10"/>
  <c r="E74" i="10"/>
  <c r="E72" i="10"/>
  <c r="E68" i="10"/>
  <c r="E69" i="10" s="1"/>
  <c r="E78" i="10" s="1"/>
  <c r="E76" i="10" s="1"/>
  <c r="F97" i="10" l="1"/>
  <c r="F142" i="10" s="1"/>
  <c r="F111" i="10"/>
  <c r="F143" i="10" s="1"/>
  <c r="E73" i="10"/>
  <c r="F73" i="10" s="1"/>
  <c r="E81" i="10"/>
  <c r="E70" i="10"/>
  <c r="F141" i="10"/>
  <c r="F76" i="10"/>
  <c r="E80" i="10"/>
  <c r="F140" i="10"/>
  <c r="E59" i="10" l="1"/>
  <c r="C178" i="10" s="1"/>
  <c r="C181" i="10" s="1"/>
  <c r="C188" i="10" s="1"/>
  <c r="F148" i="10"/>
  <c r="C190" i="10" s="1"/>
  <c r="E191" i="10" s="1"/>
  <c r="F147" i="10"/>
  <c r="C189" i="10" s="1"/>
  <c r="E83" i="10"/>
  <c r="F70" i="10"/>
  <c r="G83" i="10" s="1"/>
  <c r="F59" i="10" l="1"/>
</calcChain>
</file>

<file path=xl/sharedStrings.xml><?xml version="1.0" encoding="utf-8"?>
<sst xmlns="http://schemas.openxmlformats.org/spreadsheetml/2006/main" count="171" uniqueCount="118">
  <si>
    <t>Abrechnung</t>
  </si>
  <si>
    <t xml:space="preserve">Reservezeit </t>
  </si>
  <si>
    <t>Agendaführung</t>
  </si>
  <si>
    <t>Schuljahr:</t>
  </si>
  <si>
    <t>Datum:</t>
  </si>
  <si>
    <t>Schulleitung:</t>
  </si>
  <si>
    <t>Lehrperson:</t>
  </si>
  <si>
    <t>Vereinbarung</t>
  </si>
  <si>
    <t>Erbracht</t>
  </si>
  <si>
    <t>Total Weiterbildung</t>
  </si>
  <si>
    <t>Total Reservezeit</t>
  </si>
  <si>
    <t>Vorgabe</t>
  </si>
  <si>
    <t>TOTAL</t>
  </si>
  <si>
    <t>Total Eltern-Schüler-Beratung</t>
  </si>
  <si>
    <t>d. Eltern-Schüler-Beratung</t>
  </si>
  <si>
    <t>e. Weiterbildung</t>
  </si>
  <si>
    <t xml:space="preserve">Name: </t>
  </si>
  <si>
    <t xml:space="preserve">Vorname: </t>
  </si>
  <si>
    <t xml:space="preserve">Geburtsdatum: </t>
  </si>
  <si>
    <t>Jahresarbeitszeit:</t>
  </si>
  <si>
    <t>abzüglich 5 Ferienwochen</t>
  </si>
  <si>
    <t>Soll-Jahresarbeitszeit</t>
  </si>
  <si>
    <t>- als Fachlehrperson</t>
  </si>
  <si>
    <t>- als Klassenlehrperson</t>
  </si>
  <si>
    <t>Jahresarbeitzeit abzüglich 5 Ferienwochen</t>
  </si>
  <si>
    <t>oder ausfüllen</t>
  </si>
  <si>
    <t>Bitte entweder</t>
  </si>
  <si>
    <t>Jahresarbeitszeit gemäss Anstellungsgrad</t>
  </si>
  <si>
    <t>Summe Bereiche A/B/C/D/E Fachlehrperson</t>
  </si>
  <si>
    <t>Summe Bereiche A/B/C/D/E Klassenlehrperson</t>
  </si>
  <si>
    <t>Wochen</t>
  </si>
  <si>
    <t>Tage</t>
  </si>
  <si>
    <t>Bitte blaue Felder ausfüllen</t>
  </si>
  <si>
    <t>(wird vom PA vorgegeben)</t>
  </si>
  <si>
    <t>Reserve</t>
  </si>
  <si>
    <t>Anstellung mit Aufgabe als Klassenlehrperson:</t>
  </si>
  <si>
    <t>Abzug C/D/E</t>
  </si>
  <si>
    <t>Jahresarbeitszeit gemäss Anstellungsgrad Fachlehrperson</t>
  </si>
  <si>
    <t>= in Wochen</t>
  </si>
  <si>
    <r>
      <rPr>
        <u/>
        <sz val="12"/>
        <rFont val="Arial"/>
        <family val="2"/>
      </rPr>
      <t>Erläuterung zum Abzug</t>
    </r>
    <r>
      <rPr>
        <sz val="12"/>
        <rFont val="Arial"/>
        <family val="2"/>
      </rPr>
      <t>: Gleiche Berechnungsformel wie beim Abzug Absenzen.</t>
    </r>
  </si>
  <si>
    <t>Angabe 2 oder 5 Tage</t>
  </si>
  <si>
    <t>Zusammenzug Anpassungen C/D/E</t>
  </si>
  <si>
    <t>Abzug Absenzen</t>
  </si>
  <si>
    <t>Abzug Umwandlung 13. Monatslohn</t>
  </si>
  <si>
    <t>Abzug zusätzliche Ferientage (Ü50 und Ü60)</t>
  </si>
  <si>
    <t>Übertrag Mehrstunden</t>
  </si>
  <si>
    <t>Übertrag Minusstunden</t>
  </si>
  <si>
    <t>Summe ohne Abzug Absenzen</t>
  </si>
  <si>
    <t>(Angabe in Stunden ohne Vorzeichen)</t>
  </si>
  <si>
    <t>Summe mit Abzug Absenzen</t>
  </si>
  <si>
    <t>Übertrag nächstes Schuljahr (Minuszahl =&gt; Minusstunden; Pluszahl =&gt; Mehrstunden)</t>
  </si>
  <si>
    <r>
      <rPr>
        <sz val="14"/>
        <rFont val="Arial"/>
        <family val="2"/>
      </rPr>
      <t>Angabe in Schultagen</t>
    </r>
    <r>
      <rPr>
        <sz val="12"/>
        <rFont val="Arial"/>
        <family val="2"/>
      </rPr>
      <t xml:space="preserve"> (mindestens 6)</t>
    </r>
  </si>
  <si>
    <r>
      <rPr>
        <sz val="14"/>
        <rFont val="Arial"/>
        <family val="2"/>
      </rPr>
      <t>Übertrag Mehrstunden</t>
    </r>
    <r>
      <rPr>
        <sz val="12"/>
        <rFont val="Arial"/>
        <family val="2"/>
      </rPr>
      <t xml:space="preserve"> (max. 80 Std.)</t>
    </r>
  </si>
  <si>
    <r>
      <rPr>
        <sz val="14"/>
        <rFont val="Arial"/>
        <family val="2"/>
      </rPr>
      <t>Übertrag Minusstunden</t>
    </r>
    <r>
      <rPr>
        <sz val="12"/>
        <rFont val="Arial"/>
        <family val="2"/>
      </rPr>
      <t xml:space="preserve"> (max. 40 Std.)</t>
    </r>
  </si>
  <si>
    <t>in Stunden</t>
  </si>
  <si>
    <t>Vereinbarungen insgesamt</t>
  </si>
  <si>
    <r>
      <t>Anstellungsgrad</t>
    </r>
    <r>
      <rPr>
        <sz val="14"/>
        <rFont val="Arial"/>
        <family val="2"/>
      </rPr>
      <t xml:space="preserve"> (in bezahlten Lektionen)</t>
    </r>
  </si>
  <si>
    <t>Bereiche A/B und C/D/E gemäss Anstellungsgrad:</t>
  </si>
  <si>
    <t>Bereich A/B</t>
  </si>
  <si>
    <t>C/D/E-Bereich pro Lektion gemäss Vollpensum Fachlehrperson</t>
  </si>
  <si>
    <t>A/B/C/D/E.Bereich pro Lektion bei Vollpensum Fachlehrperson</t>
  </si>
  <si>
    <t>A/B-Bereich pro Lektion gemäss Vollpensum Fachlehrperson</t>
  </si>
  <si>
    <t>Stunden</t>
  </si>
  <si>
    <t>A/B-Bereich pro Lektion gemäss Vollpensum</t>
  </si>
  <si>
    <t>C/D/E-Bereich pro Lektion gemäss Vollpensum</t>
  </si>
  <si>
    <t>A/B/C/D/E-Anteil pro Lektion gemäss Vollpensum</t>
  </si>
  <si>
    <r>
      <rPr>
        <u/>
        <sz val="12"/>
        <rFont val="Arial"/>
        <family val="2"/>
      </rPr>
      <t>Erläuterung zum Abzug</t>
    </r>
    <r>
      <rPr>
        <sz val="12"/>
        <rFont val="Arial"/>
        <family val="2"/>
      </rPr>
      <t>: Er wird wie folgt berechnet: Anzahl bezahlte Lektionen multipliziert mit dem C/D/E-Lektionenanteil dividiert durch 52 Wochen und multzipliert mit der Anzahl Abwesenheitswochen. Der Abzug ist somit für die Fach- und Klassenlehrpersonen bei gleichem Anstellungsgrad identisch und der Anteil für die Aufgabe als Klassenlehrperson kann konstant gehalten werden.</t>
    </r>
  </si>
  <si>
    <t>Erläuterung zum Abzug: Er wird wie folgt berechnet: Anzahl Ferientage multizipliert mit 8,4 Arbeitsstunden dividiert durch Anzahl bezahlte Letkionen und multipliziert mit dem Anstellungsgrad in Lektionen. Auf diese Weise ist der Abzug für Fach- und Klassenlehrpersonen bei gleichem Anstellungsgrad identisch; ferner muss nichts am Anteil für die Aufgabe als Klassenlehrperson verändert werden.</t>
  </si>
  <si>
    <t>Anpassungen Bereich C/D</t>
  </si>
  <si>
    <t>a) Abzug C/D bei Absenzen von mehr als 1 Schulwoche</t>
  </si>
  <si>
    <t>b) Abzug C/D bei Umwandlung 13. Monatslohn in arbeitsfreie Schulwochen</t>
  </si>
  <si>
    <t>c) Abzug C/D bei zusätzlichen Ferientagen (über 50 und über 60 Jahre)</t>
  </si>
  <si>
    <t>Berechnungsformular Jahresarbeitszeit Lehrpersonen Sekundarstufen I und II</t>
  </si>
  <si>
    <t>in Lektionen</t>
  </si>
  <si>
    <t>Name / Kürzel der Klasse</t>
  </si>
  <si>
    <t>in % JAZ</t>
  </si>
  <si>
    <t>in % JAZ*</t>
  </si>
  <si>
    <t>Jahresarbeitszeit (JAZ) 100%</t>
  </si>
  <si>
    <t>Anrechnung Anteil Jahresarbeitszeit für Funktion als Klassenlehrperson bei Anrechnung von 1 Lektion</t>
  </si>
  <si>
    <t>Bereich C/D/E (ohne Klassenlehrpersonenfunktion)</t>
  </si>
  <si>
    <t>Spezialfunktion Klassenlehrperson</t>
  </si>
  <si>
    <t>in Stden JAZ</t>
  </si>
  <si>
    <t>Lehrpersonenkategorie:</t>
  </si>
  <si>
    <t>Schulstufe/-art:</t>
  </si>
  <si>
    <t>- Vollzeitschulen: 1 Lektion pro Klasse</t>
  </si>
  <si>
    <t>- duale Berufsfachschulen: 1/2 Lektion pro Klasse</t>
  </si>
  <si>
    <t>Vollpensum</t>
  </si>
  <si>
    <t>Anstellungsgrad Unterricht</t>
  </si>
  <si>
    <t>Anstellungsgrad Klassenlehrperson</t>
  </si>
  <si>
    <t>* JAZ = Jahresarbeitszeit</t>
  </si>
  <si>
    <t>Hinweis: Anrechnung Funktion als Klassenlehrperson:</t>
  </si>
  <si>
    <t>Formular Berechnung Anteile A/B und C/D/E für Klassen- und Fachlehrpersonen</t>
  </si>
  <si>
    <r>
      <rPr>
        <sz val="14"/>
        <rFont val="Arial"/>
        <family val="2"/>
      </rPr>
      <t>Angabe Umwandlung</t>
    </r>
    <r>
      <rPr>
        <sz val="12"/>
        <rFont val="Arial"/>
        <family val="2"/>
      </rPr>
      <t xml:space="preserve"> (1 bis 3 Wochen)</t>
    </r>
  </si>
  <si>
    <t>d) Übertrag Mehrstunden vorausgegangenes Schuljahr</t>
  </si>
  <si>
    <t>an den Vollzeitschulen und dualen Berufsfachschulen Sek I und II</t>
  </si>
  <si>
    <t>Vereinbarung Schulleitung mit Lehrperson zur Verwendung der  C/D/E-Jahresarbeitszeit</t>
  </si>
  <si>
    <r>
      <t xml:space="preserve">Klassenname(n), </t>
    </r>
    <r>
      <rPr>
        <sz val="12"/>
        <rFont val="Arial"/>
        <family val="2"/>
      </rPr>
      <t>evtl. mehr als eine an Berufsfachschule</t>
    </r>
  </si>
  <si>
    <t>Total Gemeinschaftliche Aufgaben</t>
  </si>
  <si>
    <t>neu § 12a Absatz 4 VO Berufsauftrag</t>
  </si>
  <si>
    <t>Total § 12a Absatz 4 VO Berufsauftrag</t>
  </si>
  <si>
    <r>
      <t>individuelle Weiterbildung</t>
    </r>
    <r>
      <rPr>
        <sz val="10"/>
        <rFont val="Arial"/>
        <family val="2"/>
      </rPr>
      <t xml:space="preserve"> (Vorgabe = 2% JaZ)</t>
    </r>
  </si>
  <si>
    <r>
      <t xml:space="preserve">- evtl. Aufstockung auf 2 Tage (= </t>
    </r>
    <r>
      <rPr>
        <b/>
        <sz val="12"/>
        <rFont val="Arial"/>
        <family val="2"/>
      </rPr>
      <t>16.8 Stden</t>
    </r>
    <r>
      <rPr>
        <sz val="12"/>
        <rFont val="Arial"/>
        <family val="2"/>
      </rPr>
      <t>)</t>
    </r>
  </si>
  <si>
    <t>c. Schulentwicklung und Schulverwaltung</t>
  </si>
  <si>
    <t>Total Schulentwicklung und Schulverwaltung</t>
  </si>
  <si>
    <t xml:space="preserve">C/D/E gemäss Sollarbeitszeit </t>
  </si>
  <si>
    <t>Anteil Gemeinschaftliche Aufgaben*</t>
  </si>
  <si>
    <t>* Die Gemeinschaftlichen Aufgaben können sich gemäss Absatz 4 von § 12a inhaltlich auf die Bereiche B, C, D und/oder E beziehen.</t>
  </si>
  <si>
    <t>Zusatz Klassenlehrperson bei Bedarf</t>
  </si>
  <si>
    <t xml:space="preserve">Anrechnung Klassenlehrpersonenfunktion, in Lektionen: </t>
  </si>
  <si>
    <t>Abzug C/D/E in Stunden</t>
  </si>
  <si>
    <t>Tage, entspricht in Stunden</t>
  </si>
  <si>
    <t>Anstellung ohne Aufgabe als Klassenlehrperson:</t>
  </si>
  <si>
    <t>C/D/E-Zeit gesamt ohne Absenzen</t>
  </si>
  <si>
    <t>C/D/E-Zeit gesamt mit Absenzen</t>
  </si>
  <si>
    <t>Berücksichtigt ist, dass seit Schuljahr 2017/18 wegen der neu 2 Wochen dauernden Weihnachtsferien der A/B-Anteil der Jahresarbeitszeit proportional um 2,8 Unterrichtstage verkürzt und der C/D/E-Anteil um denselben Zeitanteil erhöht wird. Basis für die Berechnung des A/B-Anteils sind neu 190 Unterrichtstage, bislang waren es 192,8 Tage. Die Tabelle zur "Vereinbarung über C/D/E" enthält zudem die neue Rubrik "§ 12a Absatz 4 VO Berufsauftrag": Sie regelt verbindlich die zu reservierende Arbeitszeit von zwei ganzen Tagen (= 16,8 Stunden) bei einer 100%-Anstellung für die Erfüllung zusätzlicher gemeinschaftlicher Aufgaben der Schule während der unterrichtsfreien Arbeitszeit. Sie wird gespiesen über den erhöhten C/D/E-Anteil infolge der Reduktion der Jahresarbeitszeit im A/B-Bereich.</t>
  </si>
  <si>
    <t>2116.8</t>
  </si>
  <si>
    <t>Kernfunktion Klassenlehrperson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</si>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</sst>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SFr.&quot;\ * #,##0.00_ ;_ &quot;SFr.&quot;\ * \-#,##0.00_ ;_ &quot;SFr.&quot;\ * &quot;-&quot;??_ ;_ @_ "/>
    <numFmt numFmtId="165" formatCode="0.0"/>
    <numFmt numFmtId="166" formatCode="#,##0.0"/>
    <numFmt numFmtId="167" formatCode="0.0%"/>
  </numFmts>
  <fonts count="31" x14ac:knownFonts="1">
    <font>
      <sz val="10"/>
      <name val="Verdana"/>
    </font>
    <font>
      <b/>
      <sz val="18"/>
      <name val="Arial"/>
      <family val="2"/>
    </font>
    <font>
      <sz val="18"/>
      <name val="Verdana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b/>
      <i/>
      <sz val="16"/>
      <color indexed="62"/>
      <name val="Arial"/>
      <family val="2"/>
    </font>
    <font>
      <b/>
      <i/>
      <sz val="16"/>
      <color indexed="10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Verdana"/>
      <family val="2"/>
    </font>
    <font>
      <sz val="11"/>
      <name val="Verdana"/>
      <family val="2"/>
    </font>
    <font>
      <b/>
      <i/>
      <sz val="11"/>
      <name val="Arial"/>
      <family val="2"/>
    </font>
    <font>
      <b/>
      <i/>
      <sz val="16"/>
      <color rgb="FFFF0000"/>
      <name val="Arial"/>
      <family val="2"/>
    </font>
    <font>
      <i/>
      <sz val="14"/>
      <color rgb="FFFF0000"/>
      <name val="Arial"/>
      <family val="2"/>
    </font>
    <font>
      <b/>
      <i/>
      <sz val="16"/>
      <name val="Verdana"/>
      <family val="2"/>
    </font>
    <font>
      <i/>
      <sz val="14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  <font>
      <i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335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" fontId="8" fillId="4" borderId="1" xfId="0" applyNumberFormat="1" applyFont="1" applyFill="1" applyBorder="1" applyAlignment="1" applyProtection="1">
      <alignment vertical="center"/>
    </xf>
    <xf numFmtId="1" fontId="7" fillId="4" borderId="1" xfId="0" applyNumberFormat="1" applyFont="1" applyFill="1" applyBorder="1" applyAlignment="1" applyProtection="1">
      <alignment vertical="center"/>
    </xf>
    <xf numFmtId="1" fontId="7" fillId="0" borderId="1" xfId="0" applyNumberFormat="1" applyFont="1" applyBorder="1" applyAlignment="1" applyProtection="1">
      <alignment vertical="center"/>
    </xf>
    <xf numFmtId="1" fontId="6" fillId="4" borderId="1" xfId="0" applyNumberFormat="1" applyFont="1" applyFill="1" applyBorder="1" applyAlignment="1" applyProtection="1">
      <alignment vertical="center"/>
    </xf>
    <xf numFmtId="1" fontId="6" fillId="4" borderId="2" xfId="0" applyNumberFormat="1" applyFont="1" applyFill="1" applyBorder="1" applyAlignment="1" applyProtection="1">
      <alignment vertical="center"/>
    </xf>
    <xf numFmtId="1" fontId="7" fillId="0" borderId="3" xfId="0" applyNumberFormat="1" applyFont="1" applyBorder="1" applyAlignment="1" applyProtection="1">
      <alignment vertical="center"/>
    </xf>
    <xf numFmtId="1" fontId="7" fillId="0" borderId="4" xfId="0" applyNumberFormat="1" applyFont="1" applyBorder="1" applyAlignment="1" applyProtection="1">
      <alignment vertical="center"/>
    </xf>
    <xf numFmtId="1" fontId="7" fillId="0" borderId="5" xfId="0" applyNumberFormat="1" applyFont="1" applyBorder="1" applyAlignment="1" applyProtection="1">
      <alignment vertical="center"/>
    </xf>
    <xf numFmtId="1" fontId="8" fillId="4" borderId="6" xfId="0" applyNumberFormat="1" applyFont="1" applyFill="1" applyBorder="1" applyAlignment="1" applyProtection="1">
      <alignment vertical="center"/>
    </xf>
    <xf numFmtId="1" fontId="7" fillId="0" borderId="3" xfId="0" applyNumberFormat="1" applyFont="1" applyFill="1" applyBorder="1" applyAlignment="1" applyProtection="1">
      <alignment vertical="center"/>
    </xf>
    <xf numFmtId="1" fontId="7" fillId="0" borderId="4" xfId="0" applyNumberFormat="1" applyFont="1" applyFill="1" applyBorder="1" applyAlignment="1" applyProtection="1">
      <alignment vertical="center"/>
    </xf>
    <xf numFmtId="1" fontId="7" fillId="0" borderId="7" xfId="0" applyNumberFormat="1" applyFont="1" applyBorder="1" applyAlignment="1" applyProtection="1">
      <alignment vertical="center"/>
    </xf>
    <xf numFmtId="1" fontId="7" fillId="0" borderId="0" xfId="0" applyNumberFormat="1" applyFont="1" applyBorder="1" applyAlignment="1" applyProtection="1">
      <alignment vertical="center"/>
    </xf>
    <xf numFmtId="1" fontId="7" fillId="0" borderId="8" xfId="0" applyNumberFormat="1" applyFont="1" applyBorder="1" applyAlignment="1" applyProtection="1">
      <alignment vertical="center"/>
    </xf>
    <xf numFmtId="1" fontId="7" fillId="0" borderId="9" xfId="0" applyNumberFormat="1" applyFont="1" applyBorder="1" applyAlignment="1" applyProtection="1">
      <alignment vertical="center"/>
    </xf>
    <xf numFmtId="1" fontId="6" fillId="3" borderId="1" xfId="0" applyNumberFormat="1" applyFont="1" applyFill="1" applyBorder="1" applyAlignment="1" applyProtection="1">
      <alignment vertical="center"/>
    </xf>
    <xf numFmtId="1" fontId="8" fillId="2" borderId="0" xfId="0" applyNumberFormat="1" applyFont="1" applyFill="1" applyBorder="1" applyAlignment="1" applyProtection="1">
      <alignment vertical="center"/>
    </xf>
    <xf numFmtId="1" fontId="6" fillId="2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1" fontId="6" fillId="3" borderId="1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2" fontId="7" fillId="0" borderId="12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2" fontId="3" fillId="0" borderId="13" xfId="0" applyNumberFormat="1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2" fontId="8" fillId="0" borderId="12" xfId="0" applyNumberFormat="1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2" fontId="10" fillId="0" borderId="13" xfId="0" applyNumberFormat="1" applyFont="1" applyBorder="1" applyAlignment="1" applyProtection="1">
      <alignment vertical="center"/>
    </xf>
    <xf numFmtId="0" fontId="5" fillId="0" borderId="13" xfId="0" applyFont="1" applyBorder="1" applyProtection="1"/>
    <xf numFmtId="2" fontId="2" fillId="0" borderId="0" xfId="0" applyNumberFormat="1" applyFont="1" applyAlignment="1" applyProtection="1">
      <alignment horizontal="center"/>
    </xf>
    <xf numFmtId="0" fontId="2" fillId="0" borderId="9" xfId="0" applyFont="1" applyBorder="1" applyProtection="1"/>
    <xf numFmtId="0" fontId="7" fillId="0" borderId="0" xfId="0" applyFont="1" applyProtection="1"/>
    <xf numFmtId="2" fontId="7" fillId="0" borderId="0" xfId="0" applyNumberFormat="1" applyFont="1" applyAlignment="1" applyProtection="1">
      <alignment horizontal="center"/>
    </xf>
    <xf numFmtId="2" fontId="7" fillId="0" borderId="0" xfId="0" applyNumberFormat="1" applyFont="1" applyProtection="1"/>
    <xf numFmtId="0" fontId="6" fillId="5" borderId="3" xfId="0" applyFont="1" applyFill="1" applyBorder="1" applyProtection="1"/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2" fontId="5" fillId="0" borderId="0" xfId="0" quotePrefix="1" applyNumberFormat="1" applyFont="1" applyAlignment="1" applyProtection="1">
      <alignment horizontal="left" vertical="top" wrapText="1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2" fontId="8" fillId="0" borderId="0" xfId="0" applyNumberFormat="1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2" fontId="7" fillId="2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0" fontId="2" fillId="0" borderId="0" xfId="0" applyFont="1" applyProtection="1"/>
    <xf numFmtId="2" fontId="2" fillId="0" borderId="0" xfId="0" applyNumberFormat="1" applyFont="1" applyProtection="1"/>
    <xf numFmtId="0" fontId="7" fillId="6" borderId="0" xfId="0" applyFont="1" applyFill="1" applyAlignment="1" applyProtection="1">
      <alignment vertical="center"/>
    </xf>
    <xf numFmtId="2" fontId="7" fillId="6" borderId="0" xfId="0" applyNumberFormat="1" applyFont="1" applyFill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Alignment="1" applyProtection="1">
      <alignment vertical="center"/>
    </xf>
    <xf numFmtId="166" fontId="7" fillId="0" borderId="0" xfId="0" applyNumberFormat="1" applyFont="1" applyBorder="1" applyAlignment="1" applyProtection="1">
      <alignment vertical="center"/>
    </xf>
    <xf numFmtId="166" fontId="7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1" fontId="5" fillId="3" borderId="1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2" fontId="6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top" wrapText="1"/>
    </xf>
    <xf numFmtId="1" fontId="7" fillId="2" borderId="0" xfId="0" applyNumberFormat="1" applyFont="1" applyFill="1" applyBorder="1" applyAlignment="1" applyProtection="1">
      <alignment horizontal="left" vertical="center"/>
    </xf>
    <xf numFmtId="166" fontId="5" fillId="2" borderId="1" xfId="0" applyNumberFormat="1" applyFont="1" applyFill="1" applyBorder="1" applyAlignment="1" applyProtection="1">
      <alignment horizontal="center" vertical="center"/>
    </xf>
    <xf numFmtId="166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6" fillId="2" borderId="0" xfId="0" applyFont="1" applyFill="1" applyAlignment="1" applyProtection="1">
      <alignment vertical="center"/>
    </xf>
    <xf numFmtId="2" fontId="16" fillId="2" borderId="0" xfId="0" applyNumberFormat="1" applyFont="1" applyFill="1" applyAlignment="1" applyProtection="1">
      <alignment vertical="center"/>
    </xf>
    <xf numFmtId="0" fontId="16" fillId="2" borderId="0" xfId="0" applyFont="1" applyFill="1" applyAlignment="1">
      <alignment vertical="center"/>
    </xf>
    <xf numFmtId="0" fontId="15" fillId="0" borderId="0" xfId="0" applyFont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0" fontId="15" fillId="0" borderId="0" xfId="0" applyFont="1" applyAlignment="1">
      <alignment vertical="center"/>
    </xf>
    <xf numFmtId="2" fontId="5" fillId="0" borderId="0" xfId="0" applyNumberFormat="1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166" fontId="5" fillId="0" borderId="0" xfId="0" applyNumberFormat="1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</xf>
    <xf numFmtId="49" fontId="7" fillId="2" borderId="0" xfId="0" applyNumberFormat="1" applyFont="1" applyFill="1" applyAlignment="1" applyProtection="1">
      <alignment vertical="center"/>
    </xf>
    <xf numFmtId="2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166" fontId="7" fillId="2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11" fontId="3" fillId="0" borderId="0" xfId="0" applyNumberFormat="1" applyFont="1" applyAlignment="1">
      <alignment horizontal="left" vertical="top" wrapText="1"/>
    </xf>
    <xf numFmtId="166" fontId="5" fillId="0" borderId="0" xfId="0" applyNumberFormat="1" applyFont="1" applyFill="1" applyBorder="1" applyAlignment="1" applyProtection="1">
      <alignment vertical="center"/>
    </xf>
    <xf numFmtId="1" fontId="9" fillId="3" borderId="1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Alignme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2" fontId="9" fillId="0" borderId="0" xfId="0" applyNumberFormat="1" applyFont="1" applyAlignment="1" applyProtection="1">
      <alignment vertical="center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>
      <alignment vertical="center"/>
    </xf>
    <xf numFmtId="1" fontId="9" fillId="2" borderId="0" xfId="0" applyNumberFormat="1" applyFont="1" applyFill="1" applyBorder="1" applyAlignment="1" applyProtection="1">
      <alignment horizontal="left" vertical="center"/>
    </xf>
    <xf numFmtId="0" fontId="9" fillId="0" borderId="0" xfId="0" quotePrefix="1" applyFont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1" fontId="8" fillId="4" borderId="11" xfId="0" applyNumberFormat="1" applyFont="1" applyFill="1" applyBorder="1" applyAlignment="1" applyProtection="1">
      <alignment vertical="center"/>
    </xf>
    <xf numFmtId="1" fontId="8" fillId="4" borderId="13" xfId="0" applyNumberFormat="1" applyFont="1" applyFill="1" applyBorder="1" applyAlignment="1" applyProtection="1">
      <alignment vertical="center"/>
    </xf>
    <xf numFmtId="1" fontId="8" fillId="4" borderId="14" xfId="0" applyNumberFormat="1" applyFont="1" applyFill="1" applyBorder="1" applyAlignment="1" applyProtection="1">
      <alignment vertical="center"/>
    </xf>
    <xf numFmtId="1" fontId="8" fillId="4" borderId="9" xfId="0" applyNumberFormat="1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Protection="1"/>
    <xf numFmtId="2" fontId="2" fillId="2" borderId="0" xfId="0" applyNumberFormat="1" applyFont="1" applyFill="1" applyBorder="1" applyProtection="1"/>
    <xf numFmtId="3" fontId="7" fillId="6" borderId="0" xfId="0" applyNumberFormat="1" applyFont="1" applyFill="1" applyAlignment="1" applyProtection="1">
      <alignment vertical="center"/>
    </xf>
    <xf numFmtId="0" fontId="7" fillId="6" borderId="15" xfId="0" applyFont="1" applyFill="1" applyBorder="1" applyAlignment="1" applyProtection="1">
      <alignment vertical="center"/>
    </xf>
    <xf numFmtId="49" fontId="7" fillId="6" borderId="15" xfId="0" applyNumberFormat="1" applyFont="1" applyFill="1" applyBorder="1" applyAlignment="1" applyProtection="1">
      <alignment vertical="center"/>
    </xf>
    <xf numFmtId="2" fontId="7" fillId="6" borderId="15" xfId="0" applyNumberFormat="1" applyFont="1" applyFill="1" applyBorder="1" applyAlignment="1" applyProtection="1">
      <alignment vertical="center"/>
    </xf>
    <xf numFmtId="4" fontId="7" fillId="6" borderId="15" xfId="0" applyNumberFormat="1" applyFont="1" applyFill="1" applyBorder="1" applyAlignment="1" applyProtection="1">
      <alignment vertical="center"/>
    </xf>
    <xf numFmtId="166" fontId="7" fillId="6" borderId="15" xfId="0" applyNumberFormat="1" applyFont="1" applyFill="1" applyBorder="1" applyAlignment="1" applyProtection="1">
      <alignment vertical="center"/>
    </xf>
    <xf numFmtId="3" fontId="7" fillId="6" borderId="15" xfId="0" applyNumberFormat="1" applyFont="1" applyFill="1" applyBorder="1" applyAlignment="1" applyProtection="1">
      <alignment vertical="center"/>
    </xf>
    <xf numFmtId="0" fontId="9" fillId="6" borderId="15" xfId="0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3" fontId="9" fillId="0" borderId="0" xfId="0" applyNumberFormat="1" applyFont="1" applyBorder="1" applyAlignment="1" applyProtection="1">
      <alignment vertical="center"/>
    </xf>
    <xf numFmtId="0" fontId="2" fillId="0" borderId="0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11" fontId="3" fillId="0" borderId="0" xfId="0" applyNumberFormat="1" applyFont="1" applyAlignment="1" applyProtection="1">
      <alignment horizontal="left" vertical="top" wrapText="1"/>
    </xf>
    <xf numFmtId="0" fontId="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6" fillId="5" borderId="3" xfId="0" applyFont="1" applyFill="1" applyBorder="1" applyAlignment="1" applyProtection="1"/>
    <xf numFmtId="0" fontId="6" fillId="5" borderId="5" xfId="0" applyFont="1" applyFill="1" applyBorder="1" applyAlignment="1" applyProtection="1">
      <protection locked="0"/>
    </xf>
    <xf numFmtId="0" fontId="6" fillId="5" borderId="5" xfId="0" applyFont="1" applyFill="1" applyBorder="1" applyProtection="1">
      <protection locked="0"/>
    </xf>
    <xf numFmtId="14" fontId="6" fillId="5" borderId="5" xfId="0" applyNumberFormat="1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1" fontId="7" fillId="0" borderId="1" xfId="0" applyNumberFormat="1" applyFont="1" applyFill="1" applyBorder="1" applyAlignment="1" applyProtection="1">
      <alignment vertical="center"/>
      <protection locked="0"/>
    </xf>
    <xf numFmtId="1" fontId="7" fillId="0" borderId="1" xfId="0" applyNumberFormat="1" applyFont="1" applyBorder="1" applyAlignment="1" applyProtection="1">
      <alignment vertical="center"/>
      <protection locked="0"/>
    </xf>
    <xf numFmtId="1" fontId="8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2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2" fontId="3" fillId="0" borderId="16" xfId="0" applyNumberFormat="1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2" fontId="7" fillId="0" borderId="8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2" fontId="3" fillId="0" borderId="9" xfId="0" applyNumberFormat="1" applyFont="1" applyBorder="1" applyAlignment="1" applyProtection="1">
      <alignment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7" fillId="8" borderId="0" xfId="0" applyFont="1" applyFill="1" applyBorder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20" fillId="0" borderId="0" xfId="0" applyFont="1" applyAlignment="1">
      <alignment vertical="center"/>
    </xf>
    <xf numFmtId="2" fontId="7" fillId="8" borderId="0" xfId="0" applyNumberFormat="1" applyFont="1" applyFill="1" applyAlignment="1" applyProtection="1">
      <alignment vertical="center"/>
    </xf>
    <xf numFmtId="167" fontId="9" fillId="0" borderId="0" xfId="0" applyNumberFormat="1" applyFont="1" applyAlignment="1">
      <alignment vertical="center"/>
    </xf>
    <xf numFmtId="167" fontId="20" fillId="0" borderId="0" xfId="0" applyNumberFormat="1" applyFont="1" applyFill="1" applyAlignment="1">
      <alignment vertical="center"/>
    </xf>
    <xf numFmtId="167" fontId="20" fillId="0" borderId="0" xfId="0" applyNumberFormat="1" applyFont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0" fillId="0" borderId="0" xfId="0" applyFont="1"/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167" fontId="22" fillId="0" borderId="0" xfId="0" applyNumberFormat="1" applyFont="1"/>
    <xf numFmtId="1" fontId="20" fillId="0" borderId="0" xfId="0" applyNumberFormat="1" applyFont="1" applyAlignment="1">
      <alignment vertical="center"/>
    </xf>
    <xf numFmtId="11" fontId="20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4" fontId="15" fillId="0" borderId="0" xfId="1" applyFont="1" applyAlignment="1" applyProtection="1">
      <alignment vertical="center"/>
    </xf>
    <xf numFmtId="164" fontId="5" fillId="0" borderId="0" xfId="1" applyFont="1" applyAlignment="1" applyProtection="1">
      <alignment horizontal="right"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 applyProtection="1">
      <alignment horizontal="right" vertical="center"/>
    </xf>
    <xf numFmtId="166" fontId="9" fillId="0" borderId="0" xfId="0" applyNumberFormat="1" applyFont="1" applyFill="1" applyAlignment="1" applyProtection="1">
      <alignment vertical="center"/>
    </xf>
    <xf numFmtId="0" fontId="21" fillId="0" borderId="14" xfId="0" applyFont="1" applyBorder="1" applyProtection="1"/>
    <xf numFmtId="0" fontId="9" fillId="0" borderId="11" xfId="0" applyFont="1" applyBorder="1" applyProtection="1"/>
    <xf numFmtId="4" fontId="24" fillId="2" borderId="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Border="1" applyAlignment="1" applyProtection="1">
      <alignment vertical="center"/>
    </xf>
    <xf numFmtId="2" fontId="7" fillId="0" borderId="0" xfId="0" applyNumberFormat="1" applyFont="1" applyAlignment="1" applyProtection="1">
      <alignment horizontal="left" vertical="top" wrapText="1"/>
    </xf>
    <xf numFmtId="4" fontId="17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67" fontId="7" fillId="0" borderId="0" xfId="0" applyNumberFormat="1" applyFont="1" applyAlignment="1" applyProtection="1">
      <alignment vertical="center"/>
    </xf>
    <xf numFmtId="167" fontId="15" fillId="0" borderId="0" xfId="0" applyNumberFormat="1" applyFont="1" applyFill="1" applyBorder="1" applyAlignment="1" applyProtection="1">
      <alignment vertical="center"/>
      <protection locked="0"/>
    </xf>
    <xf numFmtId="167" fontId="7" fillId="2" borderId="0" xfId="0" applyNumberFormat="1" applyFont="1" applyFill="1" applyAlignment="1" applyProtection="1">
      <alignment vertical="center"/>
    </xf>
    <xf numFmtId="167" fontId="9" fillId="0" borderId="0" xfId="0" applyNumberFormat="1" applyFont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7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7" fillId="0" borderId="0" xfId="0" applyNumberFormat="1" applyFont="1" applyFill="1" applyAlignment="1" applyProtection="1">
      <alignment vertical="center"/>
    </xf>
    <xf numFmtId="2" fontId="7" fillId="8" borderId="15" xfId="0" applyNumberFormat="1" applyFont="1" applyFill="1" applyBorder="1" applyAlignment="1" applyProtection="1">
      <alignment vertical="center"/>
    </xf>
    <xf numFmtId="0" fontId="7" fillId="8" borderId="0" xfId="0" applyFont="1" applyFill="1" applyAlignment="1" applyProtection="1">
      <alignment vertical="center"/>
    </xf>
    <xf numFmtId="49" fontId="7" fillId="8" borderId="0" xfId="0" applyNumberFormat="1" applyFont="1" applyFill="1" applyAlignment="1" applyProtection="1">
      <alignment vertical="center"/>
    </xf>
    <xf numFmtId="3" fontId="7" fillId="8" borderId="0" xfId="0" applyNumberFormat="1" applyFont="1" applyFill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167" fontId="20" fillId="8" borderId="0" xfId="0" applyNumberFormat="1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</xf>
    <xf numFmtId="167" fontId="5" fillId="2" borderId="0" xfId="0" applyNumberFormat="1" applyFont="1" applyFill="1" applyAlignment="1" applyProtection="1">
      <alignment horizontal="center" vertical="center"/>
    </xf>
    <xf numFmtId="2" fontId="9" fillId="2" borderId="0" xfId="0" applyNumberFormat="1" applyFont="1" applyFill="1" applyAlignment="1" applyProtection="1">
      <alignment vertical="center"/>
    </xf>
    <xf numFmtId="167" fontId="9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>
      <alignment vertical="center"/>
    </xf>
    <xf numFmtId="0" fontId="25" fillId="2" borderId="0" xfId="0" applyFont="1" applyFill="1" applyAlignment="1" applyProtection="1">
      <alignment vertical="center"/>
    </xf>
    <xf numFmtId="0" fontId="25" fillId="2" borderId="0" xfId="0" quotePrefix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0" fontId="7" fillId="6" borderId="18" xfId="0" applyFont="1" applyFill="1" applyBorder="1" applyAlignment="1" applyProtection="1">
      <alignment vertical="center"/>
    </xf>
    <xf numFmtId="49" fontId="7" fillId="6" borderId="18" xfId="0" applyNumberFormat="1" applyFont="1" applyFill="1" applyBorder="1" applyAlignment="1" applyProtection="1">
      <alignment vertical="center"/>
    </xf>
    <xf numFmtId="2" fontId="7" fillId="6" borderId="18" xfId="0" applyNumberFormat="1" applyFont="1" applyFill="1" applyBorder="1" applyAlignment="1" applyProtection="1">
      <alignment vertical="center"/>
    </xf>
    <xf numFmtId="3" fontId="7" fillId="6" borderId="18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2" fontId="7" fillId="0" borderId="4" xfId="0" applyNumberFormat="1" applyFont="1" applyFill="1" applyBorder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vertical="center"/>
    </xf>
    <xf numFmtId="167" fontId="9" fillId="0" borderId="4" xfId="0" applyNumberFormat="1" applyFont="1" applyFill="1" applyBorder="1" applyAlignment="1">
      <alignment vertical="center"/>
    </xf>
    <xf numFmtId="0" fontId="7" fillId="6" borderId="19" xfId="0" applyFont="1" applyFill="1" applyBorder="1" applyAlignment="1" applyProtection="1">
      <alignment vertical="center"/>
    </xf>
    <xf numFmtId="49" fontId="8" fillId="6" borderId="19" xfId="0" applyNumberFormat="1" applyFont="1" applyFill="1" applyBorder="1" applyAlignment="1" applyProtection="1">
      <alignment vertical="center"/>
    </xf>
    <xf numFmtId="2" fontId="7" fillId="6" borderId="19" xfId="0" applyNumberFormat="1" applyFont="1" applyFill="1" applyBorder="1" applyAlignment="1" applyProtection="1">
      <alignment vertical="center"/>
    </xf>
    <xf numFmtId="3" fontId="8" fillId="6" borderId="19" xfId="0" applyNumberFormat="1" applyFont="1" applyFill="1" applyBorder="1" applyAlignment="1" applyProtection="1">
      <alignment vertical="center"/>
    </xf>
    <xf numFmtId="167" fontId="20" fillId="2" borderId="4" xfId="0" applyNumberFormat="1" applyFont="1" applyFill="1" applyBorder="1" applyAlignment="1">
      <alignment vertical="center"/>
    </xf>
    <xf numFmtId="49" fontId="7" fillId="6" borderId="19" xfId="0" applyNumberFormat="1" applyFont="1" applyFill="1" applyBorder="1" applyAlignment="1" applyProtection="1">
      <alignment vertical="center"/>
    </xf>
    <xf numFmtId="166" fontId="8" fillId="6" borderId="19" xfId="0" applyNumberFormat="1" applyFont="1" applyFill="1" applyBorder="1" applyAlignment="1" applyProtection="1">
      <alignment vertical="center"/>
    </xf>
    <xf numFmtId="165" fontId="8" fillId="6" borderId="19" xfId="0" applyNumberFormat="1" applyFont="1" applyFill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vertical="center"/>
    </xf>
    <xf numFmtId="2" fontId="9" fillId="0" borderId="4" xfId="0" applyNumberFormat="1" applyFont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3" fontId="5" fillId="0" borderId="4" xfId="0" applyNumberFormat="1" applyFont="1" applyBorder="1" applyAlignment="1" applyProtection="1">
      <alignment vertical="center"/>
    </xf>
    <xf numFmtId="167" fontId="9" fillId="0" borderId="4" xfId="0" applyNumberFormat="1" applyFont="1" applyBorder="1" applyAlignment="1">
      <alignment vertical="center"/>
    </xf>
    <xf numFmtId="167" fontId="20" fillId="0" borderId="4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 applyProtection="1">
      <alignment vertical="center"/>
    </xf>
    <xf numFmtId="2" fontId="9" fillId="0" borderId="4" xfId="0" applyNumberFormat="1" applyFont="1" applyFill="1" applyBorder="1" applyAlignment="1" applyProtection="1">
      <alignment vertical="center"/>
    </xf>
    <xf numFmtId="49" fontId="2" fillId="0" borderId="0" xfId="0" applyNumberFormat="1" applyFont="1" applyAlignment="1" applyProtection="1">
      <alignment wrapText="1"/>
    </xf>
    <xf numFmtId="49" fontId="2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1" fontId="9" fillId="9" borderId="1" xfId="0" applyNumberFormat="1" applyFont="1" applyFill="1" applyBorder="1" applyAlignment="1" applyProtection="1">
      <alignment vertical="center"/>
    </xf>
    <xf numFmtId="3" fontId="7" fillId="8" borderId="15" xfId="0" applyNumberFormat="1" applyFont="1" applyFill="1" applyBorder="1" applyAlignment="1" applyProtection="1">
      <alignment vertical="center"/>
    </xf>
    <xf numFmtId="1" fontId="7" fillId="0" borderId="2" xfId="0" applyNumberFormat="1" applyFont="1" applyFill="1" applyBorder="1" applyAlignment="1" applyProtection="1">
      <alignment vertical="center"/>
      <protection locked="0"/>
    </xf>
    <xf numFmtId="1" fontId="7" fillId="0" borderId="20" xfId="0" applyNumberFormat="1" applyFont="1" applyFill="1" applyBorder="1" applyAlignment="1" applyProtection="1">
      <alignment vertical="center"/>
      <protection locked="0"/>
    </xf>
    <xf numFmtId="1" fontId="7" fillId="0" borderId="6" xfId="0" applyNumberFormat="1" applyFont="1" applyFill="1" applyBorder="1" applyAlignment="1" applyProtection="1">
      <alignment vertical="center"/>
      <protection locked="0"/>
    </xf>
    <xf numFmtId="1" fontId="7" fillId="0" borderId="21" xfId="0" applyNumberFormat="1" applyFont="1" applyFill="1" applyBorder="1" applyAlignment="1" applyProtection="1">
      <alignment vertical="center"/>
      <protection locked="0"/>
    </xf>
    <xf numFmtId="1" fontId="7" fillId="0" borderId="22" xfId="0" quotePrefix="1" applyNumberFormat="1" applyFont="1" applyFill="1" applyBorder="1" applyAlignment="1" applyProtection="1">
      <alignment vertical="center"/>
      <protection locked="0"/>
    </xf>
    <xf numFmtId="1" fontId="7" fillId="0" borderId="23" xfId="0" applyNumberFormat="1" applyFont="1" applyFill="1" applyBorder="1" applyAlignment="1" applyProtection="1">
      <alignment vertical="center"/>
      <protection locked="0"/>
    </xf>
    <xf numFmtId="166" fontId="9" fillId="0" borderId="17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Alignment="1" applyProtection="1">
      <alignment vertical="center"/>
    </xf>
    <xf numFmtId="0" fontId="16" fillId="2" borderId="0" xfId="0" applyFont="1" applyFill="1" applyAlignment="1">
      <alignment horizontal="left" vertical="center"/>
    </xf>
    <xf numFmtId="0" fontId="4" fillId="10" borderId="0" xfId="0" applyFont="1" applyFill="1" applyAlignment="1" applyProtection="1">
      <alignment vertical="center"/>
    </xf>
    <xf numFmtId="0" fontId="20" fillId="10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1" fontId="7" fillId="11" borderId="1" xfId="0" applyNumberFormat="1" applyFont="1" applyFill="1" applyBorder="1" applyAlignment="1" applyProtection="1">
      <alignment vertical="center"/>
    </xf>
    <xf numFmtId="1" fontId="7" fillId="11" borderId="2" xfId="0" applyNumberFormat="1" applyFont="1" applyFill="1" applyBorder="1" applyAlignment="1" applyProtection="1">
      <alignment vertical="center"/>
      <protection locked="0"/>
    </xf>
    <xf numFmtId="1" fontId="7" fillId="11" borderId="6" xfId="0" applyNumberFormat="1" applyFont="1" applyFill="1" applyBorder="1" applyAlignment="1" applyProtection="1">
      <alignment vertical="center"/>
      <protection locked="0"/>
    </xf>
    <xf numFmtId="1" fontId="7" fillId="0" borderId="1" xfId="0" quotePrefix="1" applyNumberFormat="1" applyFont="1" applyBorder="1" applyAlignment="1" applyProtection="1">
      <alignment vertical="center"/>
      <protection locked="0"/>
    </xf>
    <xf numFmtId="0" fontId="29" fillId="0" borderId="0" xfId="0" applyFont="1"/>
    <xf numFmtId="49" fontId="5" fillId="12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2" fontId="2" fillId="0" borderId="0" xfId="0" applyNumberFormat="1" applyFont="1" applyBorder="1" applyProtection="1"/>
    <xf numFmtId="1" fontId="7" fillId="10" borderId="17" xfId="0" applyNumberFormat="1" applyFont="1" applyFill="1" applyBorder="1" applyAlignment="1" applyProtection="1">
      <alignment vertical="center"/>
      <protection locked="0"/>
    </xf>
    <xf numFmtId="165" fontId="7" fillId="9" borderId="21" xfId="0" applyNumberFormat="1" applyFont="1" applyFill="1" applyBorder="1" applyAlignment="1" applyProtection="1">
      <alignment vertical="center"/>
    </xf>
    <xf numFmtId="165" fontId="7" fillId="0" borderId="22" xfId="0" applyNumberFormat="1" applyFont="1" applyFill="1" applyBorder="1" applyAlignment="1" applyProtection="1">
      <alignment vertical="center"/>
      <protection locked="0"/>
    </xf>
    <xf numFmtId="165" fontId="7" fillId="9" borderId="23" xfId="0" applyNumberFormat="1" applyFont="1" applyFill="1" applyBorder="1" applyAlignment="1" applyProtection="1">
      <alignment vertical="center"/>
    </xf>
    <xf numFmtId="1" fontId="7" fillId="9" borderId="1" xfId="0" applyNumberFormat="1" applyFont="1" applyFill="1" applyBorder="1" applyAlignment="1" applyProtection="1">
      <alignment vertical="center"/>
    </xf>
    <xf numFmtId="165" fontId="9" fillId="5" borderId="1" xfId="0" applyNumberFormat="1" applyFont="1" applyFill="1" applyBorder="1" applyAlignment="1" applyProtection="1">
      <alignment horizontal="center" vertical="center"/>
      <protection locked="0"/>
    </xf>
    <xf numFmtId="165" fontId="5" fillId="5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1" fontId="7" fillId="13" borderId="20" xfId="0" applyNumberFormat="1" applyFont="1" applyFill="1" applyBorder="1" applyAlignment="1" applyProtection="1">
      <alignment vertical="center"/>
      <protection locked="0"/>
    </xf>
    <xf numFmtId="165" fontId="7" fillId="13" borderId="24" xfId="0" applyNumberFormat="1" applyFont="1" applyFill="1" applyBorder="1" applyAlignment="1" applyProtection="1">
      <alignment vertical="center"/>
    </xf>
    <xf numFmtId="1" fontId="7" fillId="13" borderId="24" xfId="0" quotePrefix="1" applyNumberFormat="1" applyFont="1" applyFill="1" applyBorder="1" applyAlignment="1" applyProtection="1">
      <alignment vertical="center"/>
      <protection locked="0"/>
    </xf>
    <xf numFmtId="1" fontId="30" fillId="10" borderId="3" xfId="0" applyNumberFormat="1" applyFont="1" applyFill="1" applyBorder="1" applyAlignment="1" applyProtection="1">
      <alignment horizontal="left" vertical="top"/>
    </xf>
    <xf numFmtId="1" fontId="30" fillId="10" borderId="4" xfId="0" applyNumberFormat="1" applyFont="1" applyFill="1" applyBorder="1" applyAlignment="1" applyProtection="1">
      <alignment horizontal="left" vertical="top"/>
    </xf>
    <xf numFmtId="1" fontId="30" fillId="10" borderId="5" xfId="0" applyNumberFormat="1" applyFont="1" applyFill="1" applyBorder="1" applyAlignment="1" applyProtection="1">
      <alignment horizontal="left" vertical="top"/>
    </xf>
    <xf numFmtId="1" fontId="7" fillId="0" borderId="3" xfId="0" applyNumberFormat="1" applyFont="1" applyBorder="1" applyAlignment="1" applyProtection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left" vertical="top" wrapText="1"/>
    </xf>
    <xf numFmtId="2" fontId="5" fillId="0" borderId="16" xfId="0" applyNumberFormat="1" applyFont="1" applyBorder="1" applyAlignment="1" applyProtection="1">
      <alignment horizontal="left" vertical="top" wrapText="1"/>
    </xf>
    <xf numFmtId="0" fontId="5" fillId="7" borderId="3" xfId="0" applyFont="1" applyFill="1" applyBorder="1" applyAlignment="1" applyProtection="1">
      <alignment horizontal="left" vertical="top" wrapText="1"/>
      <protection locked="0"/>
    </xf>
    <xf numFmtId="0" fontId="5" fillId="7" borderId="5" xfId="0" applyFont="1" applyFill="1" applyBorder="1" applyAlignment="1" applyProtection="1">
      <alignment horizontal="left" vertical="top" wrapText="1"/>
      <protection locked="0"/>
    </xf>
    <xf numFmtId="0" fontId="26" fillId="6" borderId="0" xfId="0" applyFont="1" applyFill="1" applyAlignment="1" applyProtection="1">
      <alignment horizontal="center" vertical="center"/>
    </xf>
    <xf numFmtId="4" fontId="12" fillId="2" borderId="3" xfId="0" applyNumberFormat="1" applyFont="1" applyFill="1" applyBorder="1" applyAlignment="1" applyProtection="1">
      <alignment horizontal="left"/>
    </xf>
    <xf numFmtId="4" fontId="12" fillId="2" borderId="5" xfId="0" applyNumberFormat="1" applyFont="1" applyFill="1" applyBorder="1" applyAlignment="1" applyProtection="1">
      <alignment horizontal="left"/>
    </xf>
    <xf numFmtId="4" fontId="17" fillId="2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49" fontId="27" fillId="2" borderId="0" xfId="0" applyNumberFormat="1" applyFont="1" applyFill="1" applyBorder="1" applyAlignment="1" applyProtection="1">
      <alignment horizontal="left" vertical="center" wrapText="1"/>
    </xf>
    <xf numFmtId="11" fontId="7" fillId="6" borderId="0" xfId="0" quotePrefix="1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right" vertical="center"/>
    </xf>
    <xf numFmtId="0" fontId="5" fillId="5" borderId="3" xfId="0" applyFont="1" applyFill="1" applyBorder="1" applyAlignment="1" applyProtection="1">
      <alignment horizontal="left" vertical="top" wrapText="1"/>
      <protection locked="0"/>
    </xf>
    <xf numFmtId="0" fontId="5" fillId="5" borderId="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49" fontId="7" fillId="6" borderId="0" xfId="0" applyNumberFormat="1" applyFont="1" applyFill="1" applyAlignment="1" applyProtection="1">
      <alignment horizontal="left" vertical="top" wrapText="1"/>
    </xf>
    <xf numFmtId="0" fontId="7" fillId="6" borderId="0" xfId="0" applyFont="1" applyFill="1" applyAlignment="1" applyProtection="1">
      <alignment horizontal="left" vertical="center"/>
    </xf>
    <xf numFmtId="49" fontId="9" fillId="5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4" xfId="0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Fill="1" applyBorder="1" applyAlignme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CC"/>
      <color rgb="FFC0C0C0"/>
      <color rgb="FFFFCC99"/>
      <color rgb="FFFFCC66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1</xdr:row>
      <xdr:rowOff>142875</xdr:rowOff>
    </xdr:from>
    <xdr:to>
      <xdr:col>5</xdr:col>
      <xdr:colOff>1206635</xdr:colOff>
      <xdr:row>3</xdr:row>
      <xdr:rowOff>95250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537"/>
        <a:stretch/>
      </xdr:blipFill>
      <xdr:spPr>
        <a:xfrm>
          <a:off x="5781675" y="428625"/>
          <a:ext cx="395936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showGridLines="0" tabSelected="1" topLeftCell="A76" zoomScale="75" zoomScaleNormal="75" zoomScaleSheetLayoutView="100" zoomScalePageLayoutView="85" workbookViewId="0">
      <selection activeCell="B10" sqref="B10"/>
    </sheetView>
  </sheetViews>
  <sheetFormatPr baseColWidth="10" defaultColWidth="11" defaultRowHeight="22.5" x14ac:dyDescent="0.3"/>
  <cols>
    <col min="1" max="1" width="6.875" style="1" customWidth="1"/>
    <col min="2" max="2" width="40.875" style="1" customWidth="1"/>
    <col min="3" max="3" width="21.875" style="2" customWidth="1"/>
    <col min="4" max="4" width="23.625" style="1" customWidth="1"/>
    <col min="5" max="5" width="18.75" style="1" customWidth="1"/>
    <col min="6" max="6" width="16.25" style="4" customWidth="1"/>
    <col min="7" max="7" width="26.25" style="1" customWidth="1"/>
    <col min="8" max="8" width="11.625" style="189" customWidth="1"/>
    <col min="9" max="16384" width="11" style="1"/>
  </cols>
  <sheetData>
    <row r="1" spans="1:8" x14ac:dyDescent="0.3">
      <c r="A1" s="314" t="s">
        <v>72</v>
      </c>
      <c r="B1" s="314"/>
      <c r="C1" s="314"/>
      <c r="D1" s="314"/>
      <c r="E1" s="314"/>
      <c r="F1" s="314"/>
      <c r="G1" s="78"/>
    </row>
    <row r="2" spans="1:8" ht="27.75" customHeight="1" x14ac:dyDescent="0.3">
      <c r="A2" s="207"/>
      <c r="B2" s="53"/>
      <c r="C2" s="54"/>
      <c r="D2" s="290"/>
      <c r="E2" s="150"/>
      <c r="F2" s="291"/>
      <c r="G2" s="150"/>
      <c r="H2" s="190"/>
    </row>
    <row r="3" spans="1:8" x14ac:dyDescent="0.3">
      <c r="A3" s="206"/>
      <c r="B3" s="55"/>
      <c r="C3" s="54"/>
      <c r="D3" s="290"/>
      <c r="E3" s="150"/>
      <c r="F3" s="291"/>
      <c r="G3" s="150"/>
      <c r="H3" s="190"/>
    </row>
    <row r="4" spans="1:8" x14ac:dyDescent="0.3">
      <c r="A4" s="315" t="s">
        <v>32</v>
      </c>
      <c r="B4" s="316"/>
      <c r="C4" s="54"/>
      <c r="D4" s="333"/>
      <c r="E4" s="334"/>
      <c r="F4" s="334"/>
      <c r="G4" s="78"/>
    </row>
    <row r="5" spans="1:8" x14ac:dyDescent="0.3">
      <c r="A5" s="135"/>
      <c r="B5" s="135"/>
      <c r="C5" s="54"/>
      <c r="D5" s="136"/>
      <c r="E5" s="137"/>
      <c r="F5" s="138"/>
      <c r="G5" s="78"/>
    </row>
    <row r="6" spans="1:8" x14ac:dyDescent="0.3">
      <c r="A6" s="317" t="s">
        <v>91</v>
      </c>
      <c r="B6" s="317"/>
      <c r="C6" s="317"/>
      <c r="D6" s="317"/>
      <c r="E6" s="317"/>
      <c r="F6" s="317"/>
      <c r="G6" s="78"/>
    </row>
    <row r="7" spans="1:8" x14ac:dyDescent="0.3">
      <c r="A7" s="211" t="s">
        <v>94</v>
      </c>
      <c r="B7" s="208"/>
      <c r="C7" s="208"/>
      <c r="D7" s="208"/>
      <c r="E7" s="209"/>
      <c r="F7" s="209"/>
      <c r="G7" s="78"/>
    </row>
    <row r="8" spans="1:8" s="265" customFormat="1" ht="156" customHeight="1" x14ac:dyDescent="0.3">
      <c r="A8" s="320" t="s">
        <v>114</v>
      </c>
      <c r="B8" s="320"/>
      <c r="C8" s="320"/>
      <c r="D8" s="320"/>
      <c r="E8" s="320"/>
      <c r="F8" s="320"/>
      <c r="G8" s="263"/>
      <c r="H8" s="264"/>
    </row>
    <row r="9" spans="1:8" s="3" customFormat="1" ht="13.5" customHeight="1" x14ac:dyDescent="0.35">
      <c r="A9" s="56"/>
      <c r="B9" s="56"/>
      <c r="C9" s="57"/>
      <c r="D9" s="56"/>
      <c r="E9" s="56"/>
      <c r="F9" s="58"/>
      <c r="G9" s="151"/>
      <c r="H9" s="191"/>
    </row>
    <row r="10" spans="1:8" s="3" customFormat="1" ht="21.95" customHeight="1" x14ac:dyDescent="0.35">
      <c r="A10" s="162" t="s">
        <v>16</v>
      </c>
      <c r="B10" s="163"/>
      <c r="C10" s="59" t="s">
        <v>17</v>
      </c>
      <c r="D10" s="164"/>
      <c r="E10" s="59" t="s">
        <v>18</v>
      </c>
      <c r="F10" s="165"/>
      <c r="G10" s="151"/>
      <c r="H10" s="191"/>
    </row>
    <row r="11" spans="1:8" s="3" customFormat="1" ht="17.100000000000001" customHeight="1" x14ac:dyDescent="0.35">
      <c r="A11" s="56"/>
      <c r="B11" s="56"/>
      <c r="C11" s="57"/>
      <c r="D11" s="56"/>
      <c r="E11" s="56"/>
      <c r="F11" s="58"/>
      <c r="G11" s="151"/>
      <c r="H11" s="191"/>
    </row>
    <row r="12" spans="1:8" s="16" customFormat="1" ht="17.100000000000001" customHeight="1" x14ac:dyDescent="0.2">
      <c r="A12" s="60"/>
      <c r="B12" s="60"/>
      <c r="C12" s="318" t="s">
        <v>3</v>
      </c>
      <c r="D12" s="319"/>
      <c r="E12" s="166" t="s">
        <v>117</v>
      </c>
      <c r="F12" s="210"/>
      <c r="G12" s="152"/>
      <c r="H12" s="192"/>
    </row>
    <row r="13" spans="1:8" s="16" customFormat="1" ht="5.0999999999999996" customHeight="1" x14ac:dyDescent="0.2">
      <c r="A13" s="60"/>
      <c r="B13" s="60"/>
      <c r="C13" s="61"/>
      <c r="D13" s="62"/>
      <c r="E13" s="61"/>
      <c r="F13" s="210"/>
      <c r="G13" s="152"/>
      <c r="H13" s="192"/>
    </row>
    <row r="14" spans="1:8" s="17" customFormat="1" ht="17.100000000000001" customHeight="1" x14ac:dyDescent="0.2">
      <c r="A14" s="63"/>
      <c r="B14" s="64" t="s">
        <v>33</v>
      </c>
      <c r="C14" s="318" t="s">
        <v>19</v>
      </c>
      <c r="D14" s="319"/>
      <c r="E14" s="286" t="s">
        <v>115</v>
      </c>
      <c r="F14" s="65" t="s">
        <v>62</v>
      </c>
      <c r="G14" s="285"/>
      <c r="H14" s="192"/>
    </row>
    <row r="15" spans="1:8" s="16" customFormat="1" ht="5.0999999999999996" customHeight="1" x14ac:dyDescent="0.2">
      <c r="A15" s="60"/>
      <c r="B15" s="60"/>
      <c r="C15" s="210"/>
      <c r="D15" s="61"/>
      <c r="E15" s="61"/>
      <c r="F15" s="210"/>
      <c r="G15" s="152"/>
      <c r="H15" s="192"/>
    </row>
    <row r="16" spans="1:8" s="16" customFormat="1" ht="50.1" customHeight="1" x14ac:dyDescent="0.2">
      <c r="A16" s="60"/>
      <c r="B16" s="60"/>
      <c r="C16" s="310" t="s">
        <v>83</v>
      </c>
      <c r="D16" s="311"/>
      <c r="E16" s="312"/>
      <c r="F16" s="313"/>
      <c r="G16" s="152"/>
      <c r="H16" s="192"/>
    </row>
    <row r="17" spans="1:8" s="16" customFormat="1" ht="5.0999999999999996" customHeight="1" x14ac:dyDescent="0.2">
      <c r="A17" s="60"/>
      <c r="B17" s="60"/>
      <c r="C17" s="210"/>
      <c r="D17" s="61"/>
      <c r="E17" s="61"/>
      <c r="F17" s="210"/>
      <c r="G17" s="152"/>
      <c r="H17" s="192"/>
    </row>
    <row r="18" spans="1:8" s="16" customFormat="1" ht="50.1" customHeight="1" x14ac:dyDescent="0.2">
      <c r="A18" s="60"/>
      <c r="B18" s="60"/>
      <c r="C18" s="310" t="s">
        <v>82</v>
      </c>
      <c r="D18" s="311"/>
      <c r="E18" s="324"/>
      <c r="F18" s="325"/>
      <c r="G18" s="152"/>
      <c r="H18" s="192"/>
    </row>
    <row r="19" spans="1:8" s="3" customFormat="1" ht="5.0999999999999996" customHeight="1" x14ac:dyDescent="0.35">
      <c r="A19" s="56"/>
      <c r="B19" s="56"/>
      <c r="C19" s="57"/>
      <c r="D19" s="56"/>
      <c r="E19" s="56"/>
      <c r="F19" s="58"/>
      <c r="G19" s="151"/>
      <c r="H19" s="191"/>
    </row>
    <row r="20" spans="1:8" s="3" customFormat="1" ht="17.100000000000001" customHeight="1" x14ac:dyDescent="0.35">
      <c r="A20" s="56"/>
      <c r="B20" s="56"/>
      <c r="C20" s="57"/>
      <c r="D20" s="56"/>
      <c r="E20" s="56"/>
      <c r="F20" s="58"/>
      <c r="G20" s="151"/>
      <c r="H20" s="191"/>
    </row>
    <row r="21" spans="1:8" s="3" customFormat="1" ht="5.0999999999999996" customHeight="1" x14ac:dyDescent="0.35">
      <c r="A21" s="56"/>
      <c r="B21" s="56"/>
      <c r="C21" s="57"/>
      <c r="D21" s="56"/>
      <c r="E21" s="56"/>
      <c r="F21" s="58"/>
      <c r="G21" s="151"/>
      <c r="H21" s="191"/>
    </row>
    <row r="22" spans="1:8" s="6" customFormat="1" ht="17.100000000000001" customHeight="1" x14ac:dyDescent="0.2">
      <c r="A22" s="66"/>
      <c r="B22" s="67" t="s">
        <v>26</v>
      </c>
      <c r="C22" s="40"/>
      <c r="D22" s="213" t="s">
        <v>73</v>
      </c>
      <c r="E22" s="213" t="s">
        <v>76</v>
      </c>
      <c r="F22" s="40"/>
      <c r="G22" s="48"/>
      <c r="H22" s="184"/>
    </row>
    <row r="23" spans="1:8" s="106" customFormat="1" ht="17.100000000000001" customHeight="1" x14ac:dyDescent="0.2">
      <c r="A23" s="68" t="s">
        <v>111</v>
      </c>
      <c r="B23" s="104"/>
      <c r="C23" s="105"/>
      <c r="D23" s="104"/>
      <c r="E23" s="104"/>
      <c r="F23" s="105"/>
      <c r="G23" s="104"/>
      <c r="H23" s="193"/>
    </row>
    <row r="24" spans="1:8" s="7" customFormat="1" ht="5.0999999999999996" customHeight="1" x14ac:dyDescent="0.2">
      <c r="A24" s="69"/>
      <c r="B24" s="69"/>
      <c r="C24" s="70"/>
      <c r="D24" s="69"/>
      <c r="E24" s="69"/>
      <c r="F24" s="70"/>
      <c r="G24" s="153"/>
      <c r="H24" s="193"/>
    </row>
    <row r="25" spans="1:8" s="6" customFormat="1" ht="17.100000000000001" customHeight="1" x14ac:dyDescent="0.2">
      <c r="A25" s="39"/>
      <c r="B25" s="121" t="s">
        <v>86</v>
      </c>
      <c r="C25" s="40"/>
      <c r="D25" s="298"/>
      <c r="E25" s="218" t="e">
        <f>(1/$D$25)*D25</f>
        <v>#DIV/0!</v>
      </c>
      <c r="F25" s="40"/>
      <c r="G25" s="48"/>
      <c r="H25" s="184"/>
    </row>
    <row r="26" spans="1:8" s="6" customFormat="1" ht="17.100000000000001" customHeight="1" x14ac:dyDescent="0.2">
      <c r="A26" s="39"/>
      <c r="B26" s="68" t="s">
        <v>56</v>
      </c>
      <c r="C26" s="40"/>
      <c r="D26" s="297"/>
      <c r="E26" s="217" t="e">
        <f>(1/$D$25)*D26</f>
        <v>#DIV/0!</v>
      </c>
      <c r="F26" s="204"/>
      <c r="G26" s="48"/>
      <c r="H26" s="186"/>
    </row>
    <row r="27" spans="1:8" s="6" customFormat="1" ht="5.0999999999999996" customHeight="1" x14ac:dyDescent="0.2">
      <c r="A27" s="39"/>
      <c r="B27" s="39"/>
      <c r="C27" s="40"/>
      <c r="D27" s="39"/>
      <c r="E27" s="214"/>
      <c r="F27" s="40"/>
      <c r="G27" s="48"/>
      <c r="H27" s="184"/>
    </row>
    <row r="28" spans="1:8" s="6" customFormat="1" ht="17.100000000000001" customHeight="1" x14ac:dyDescent="0.2">
      <c r="A28" s="66"/>
      <c r="B28" s="67" t="s">
        <v>25</v>
      </c>
      <c r="C28" s="40"/>
      <c r="D28" s="39"/>
      <c r="E28" s="214"/>
      <c r="F28" s="40"/>
      <c r="G28" s="48"/>
      <c r="H28" s="184"/>
    </row>
    <row r="29" spans="1:8" s="6" customFormat="1" ht="5.0999999999999996" customHeight="1" x14ac:dyDescent="0.2">
      <c r="A29" s="39"/>
      <c r="B29" s="39"/>
      <c r="C29" s="40"/>
      <c r="D29" s="39"/>
      <c r="E29" s="214"/>
      <c r="F29" s="40"/>
      <c r="G29" s="48"/>
      <c r="H29" s="184"/>
    </row>
    <row r="30" spans="1:8" s="103" customFormat="1" ht="17.100000000000001" customHeight="1" x14ac:dyDescent="0.2">
      <c r="A30" s="71" t="s">
        <v>35</v>
      </c>
      <c r="B30" s="101"/>
      <c r="C30" s="102"/>
      <c r="D30" s="276" t="s">
        <v>96</v>
      </c>
      <c r="E30" s="215"/>
      <c r="F30" s="102"/>
      <c r="G30" s="101"/>
      <c r="H30" s="194"/>
    </row>
    <row r="31" spans="1:8" s="8" customFormat="1" ht="5.0999999999999996" customHeight="1" x14ac:dyDescent="0.2">
      <c r="A31" s="71"/>
      <c r="B31" s="72"/>
      <c r="C31" s="73"/>
      <c r="D31" s="72"/>
      <c r="E31" s="216"/>
      <c r="F31" s="73"/>
      <c r="G31" s="154"/>
      <c r="H31" s="194"/>
    </row>
    <row r="32" spans="1:8" s="8" customFormat="1" ht="17.100000000000001" customHeight="1" x14ac:dyDescent="0.2">
      <c r="A32" s="71"/>
      <c r="B32" s="212" t="s">
        <v>74</v>
      </c>
      <c r="C32" s="73"/>
      <c r="D32" s="330"/>
      <c r="E32" s="331"/>
      <c r="F32" s="332"/>
      <c r="G32" s="154"/>
      <c r="H32" s="194"/>
    </row>
    <row r="33" spans="1:8" s="8" customFormat="1" ht="5.0999999999999996" customHeight="1" x14ac:dyDescent="0.2">
      <c r="A33" s="71"/>
      <c r="B33" s="72"/>
      <c r="C33" s="73"/>
      <c r="D33" s="72"/>
      <c r="E33" s="216"/>
      <c r="F33" s="73"/>
      <c r="G33" s="154"/>
      <c r="H33" s="194"/>
    </row>
    <row r="34" spans="1:8" s="233" customFormat="1" ht="17.100000000000001" customHeight="1" x14ac:dyDescent="0.2">
      <c r="A34" s="71"/>
      <c r="B34" s="234" t="s">
        <v>90</v>
      </c>
      <c r="C34" s="231"/>
      <c r="D34" s="212"/>
      <c r="E34" s="232"/>
      <c r="F34" s="231"/>
      <c r="G34" s="212"/>
    </row>
    <row r="35" spans="1:8" s="233" customFormat="1" ht="17.100000000000001" customHeight="1" x14ac:dyDescent="0.2">
      <c r="A35" s="71"/>
      <c r="B35" s="235" t="s">
        <v>84</v>
      </c>
      <c r="C35" s="231"/>
      <c r="D35" s="212"/>
      <c r="E35" s="232"/>
      <c r="F35" s="231"/>
      <c r="G35" s="212"/>
    </row>
    <row r="36" spans="1:8" s="233" customFormat="1" ht="17.100000000000001" customHeight="1" x14ac:dyDescent="0.2">
      <c r="A36" s="71"/>
      <c r="B36" s="235" t="s">
        <v>85</v>
      </c>
      <c r="C36" s="231"/>
      <c r="F36" s="231"/>
      <c r="G36" s="212"/>
    </row>
    <row r="37" spans="1:8" ht="5.0999999999999996" customHeight="1" x14ac:dyDescent="0.3"/>
    <row r="38" spans="1:8" ht="17.100000000000001" customHeight="1" x14ac:dyDescent="0.3">
      <c r="D38" s="229" t="s">
        <v>73</v>
      </c>
      <c r="E38" s="230" t="s">
        <v>75</v>
      </c>
    </row>
    <row r="39" spans="1:8" ht="5.0999999999999996" customHeight="1" x14ac:dyDescent="0.3"/>
    <row r="40" spans="1:8" s="6" customFormat="1" ht="17.100000000000001" customHeight="1" x14ac:dyDescent="0.2">
      <c r="A40" s="72"/>
      <c r="B40" s="121" t="s">
        <v>86</v>
      </c>
      <c r="C40" s="40"/>
      <c r="D40" s="298"/>
      <c r="E40" s="218" t="e">
        <f>(1/$D$40)*D40</f>
        <v>#DIV/0!</v>
      </c>
      <c r="F40" s="40"/>
      <c r="G40" s="48"/>
      <c r="H40" s="184"/>
    </row>
    <row r="41" spans="1:8" s="6" customFormat="1" ht="17.100000000000001" customHeight="1" x14ac:dyDescent="0.2">
      <c r="A41" s="39"/>
      <c r="B41" s="121" t="s">
        <v>87</v>
      </c>
      <c r="C41" s="40"/>
      <c r="D41" s="297"/>
      <c r="E41" s="217" t="e">
        <f t="shared" ref="E41:E43" si="0">(1/$D$40)*D41</f>
        <v>#DIV/0!</v>
      </c>
      <c r="F41" s="40"/>
      <c r="G41" s="48"/>
      <c r="H41" s="184"/>
    </row>
    <row r="42" spans="1:8" s="6" customFormat="1" ht="17.100000000000001" customHeight="1" x14ac:dyDescent="0.2">
      <c r="A42" s="39"/>
      <c r="B42" s="121" t="s">
        <v>88</v>
      </c>
      <c r="C42" s="40"/>
      <c r="D42" s="297"/>
      <c r="E42" s="217" t="e">
        <f t="shared" si="0"/>
        <v>#DIV/0!</v>
      </c>
      <c r="F42" s="40"/>
      <c r="G42" s="48"/>
      <c r="H42" s="184"/>
    </row>
    <row r="43" spans="1:8" s="6" customFormat="1" ht="17.100000000000001" customHeight="1" x14ac:dyDescent="0.2">
      <c r="A43" s="39"/>
      <c r="B43" s="68" t="s">
        <v>56</v>
      </c>
      <c r="C43" s="40"/>
      <c r="D43" s="299">
        <f>D41+D42</f>
        <v>0</v>
      </c>
      <c r="E43" s="217" t="e">
        <f t="shared" si="0"/>
        <v>#DIV/0!</v>
      </c>
      <c r="F43" s="204"/>
      <c r="G43" s="48"/>
      <c r="H43" s="186"/>
    </row>
    <row r="44" spans="1:8" s="6" customFormat="1" ht="5.0999999999999996" customHeight="1" x14ac:dyDescent="0.2">
      <c r="A44" s="39"/>
      <c r="B44" s="39"/>
      <c r="C44" s="40"/>
      <c r="D44" s="39"/>
      <c r="E44" s="39"/>
      <c r="F44" s="40"/>
      <c r="G44" s="48"/>
      <c r="H44" s="184"/>
    </row>
    <row r="45" spans="1:8" s="6" customFormat="1" ht="5.0999999999999996" customHeight="1" x14ac:dyDescent="0.2">
      <c r="A45" s="39"/>
      <c r="B45" s="39"/>
      <c r="C45" s="40"/>
      <c r="D45" s="39"/>
      <c r="E45" s="39"/>
      <c r="F45" s="40"/>
      <c r="G45" s="48"/>
      <c r="H45" s="184"/>
    </row>
    <row r="46" spans="1:8" s="6" customFormat="1" ht="17.100000000000001" customHeight="1" x14ac:dyDescent="0.2">
      <c r="A46" s="121" t="s">
        <v>89</v>
      </c>
      <c r="B46" s="39"/>
      <c r="C46" s="40"/>
      <c r="D46" s="39"/>
      <c r="E46" s="39"/>
      <c r="F46" s="40"/>
      <c r="G46" s="48"/>
      <c r="H46" s="184"/>
    </row>
    <row r="47" spans="1:8" s="6" customFormat="1" ht="5.0999999999999996" customHeight="1" x14ac:dyDescent="0.2">
      <c r="A47" s="39"/>
      <c r="B47" s="39"/>
      <c r="C47" s="40"/>
      <c r="D47" s="39"/>
      <c r="E47" s="39"/>
      <c r="F47" s="40"/>
      <c r="G47" s="48"/>
      <c r="H47" s="184"/>
    </row>
    <row r="48" spans="1:8" s="6" customFormat="1" ht="17.100000000000001" customHeight="1" x14ac:dyDescent="0.2">
      <c r="A48" s="39"/>
      <c r="B48" s="39"/>
      <c r="C48" s="40"/>
      <c r="D48" s="39"/>
      <c r="E48" s="39"/>
      <c r="F48" s="40"/>
      <c r="G48" s="48"/>
      <c r="H48" s="184"/>
    </row>
    <row r="49" spans="1:8" s="6" customFormat="1" ht="5.0999999999999996" customHeight="1" x14ac:dyDescent="0.2">
      <c r="A49" s="39"/>
      <c r="B49" s="39"/>
      <c r="C49" s="40"/>
      <c r="D49" s="39"/>
      <c r="E49" s="39"/>
      <c r="F49" s="40"/>
      <c r="G49" s="48"/>
      <c r="H49" s="184"/>
    </row>
    <row r="50" spans="1:8" s="100" customFormat="1" ht="17.100000000000001" customHeight="1" x14ac:dyDescent="0.2">
      <c r="A50" s="201" t="s">
        <v>57</v>
      </c>
      <c r="B50" s="201"/>
      <c r="C50" s="201"/>
      <c r="D50" s="201"/>
      <c r="E50" s="202" t="s">
        <v>81</v>
      </c>
      <c r="F50" s="203" t="s">
        <v>75</v>
      </c>
    </row>
    <row r="51" spans="1:8" s="6" customFormat="1" ht="5.0999999999999996" customHeight="1" x14ac:dyDescent="0.2">
      <c r="A51" s="69"/>
      <c r="B51" s="69"/>
      <c r="C51" s="70"/>
      <c r="D51" s="39"/>
      <c r="E51" s="40"/>
      <c r="F51" s="184"/>
    </row>
    <row r="52" spans="1:8" s="6" customFormat="1" ht="17.100000000000001" customHeight="1" x14ac:dyDescent="0.2">
      <c r="A52" s="121" t="s">
        <v>77</v>
      </c>
      <c r="B52" s="39"/>
      <c r="C52" s="40"/>
      <c r="D52" s="75"/>
      <c r="E52" s="122" t="str">
        <f>E14</f>
        <v>2116.8</v>
      </c>
      <c r="F52" s="184"/>
    </row>
    <row r="53" spans="1:8" s="6" customFormat="1" ht="17.100000000000001" customHeight="1" x14ac:dyDescent="0.2">
      <c r="A53" s="121" t="s">
        <v>20</v>
      </c>
      <c r="B53" s="39"/>
      <c r="C53" s="40"/>
      <c r="D53" s="75"/>
      <c r="E53" s="123">
        <f>5*42</f>
        <v>210</v>
      </c>
      <c r="F53" s="184"/>
    </row>
    <row r="54" spans="1:8" s="181" customFormat="1" ht="17.100000000000001" customHeight="1" x14ac:dyDescent="0.2">
      <c r="A54" s="219" t="s">
        <v>21</v>
      </c>
      <c r="B54" s="74"/>
      <c r="C54" s="222"/>
      <c r="D54" s="75"/>
      <c r="E54" s="205">
        <f>E52-E53</f>
        <v>1906.8000000000002</v>
      </c>
      <c r="F54" s="220">
        <f>1</f>
        <v>1</v>
      </c>
    </row>
    <row r="55" spans="1:8" ht="5.0999999999999996" customHeight="1" x14ac:dyDescent="0.3">
      <c r="A55" s="78"/>
      <c r="B55" s="78"/>
      <c r="C55" s="54"/>
      <c r="D55" s="78"/>
      <c r="E55" s="79"/>
      <c r="F55" s="195"/>
      <c r="H55" s="1"/>
    </row>
    <row r="56" spans="1:8" ht="17.100000000000001" customHeight="1" x14ac:dyDescent="0.3">
      <c r="A56" s="78"/>
      <c r="B56" s="78"/>
      <c r="C56" s="54"/>
      <c r="D56" s="78"/>
      <c r="E56" s="79"/>
      <c r="F56" s="195"/>
      <c r="H56" s="1"/>
    </row>
    <row r="57" spans="1:8" ht="5.0999999999999996" customHeight="1" x14ac:dyDescent="0.3">
      <c r="A57" s="78"/>
      <c r="B57" s="78"/>
      <c r="C57" s="54"/>
      <c r="D57" s="78"/>
      <c r="E57" s="79"/>
      <c r="F57" s="195"/>
      <c r="H57" s="1"/>
    </row>
    <row r="58" spans="1:8" s="6" customFormat="1" ht="17.100000000000001" hidden="1" customHeight="1" x14ac:dyDescent="0.2">
      <c r="A58" s="80" t="s">
        <v>24</v>
      </c>
      <c r="B58" s="80"/>
      <c r="C58" s="81"/>
      <c r="D58" s="82"/>
      <c r="E58" s="139">
        <f>E54</f>
        <v>1906.8000000000002</v>
      </c>
      <c r="F58" s="188"/>
    </row>
    <row r="59" spans="1:8" s="181" customFormat="1" ht="17.100000000000001" customHeight="1" x14ac:dyDescent="0.2">
      <c r="A59" s="241" t="s">
        <v>27</v>
      </c>
      <c r="B59" s="242"/>
      <c r="C59" s="243"/>
      <c r="D59" s="242"/>
      <c r="E59" s="244" t="e">
        <f>IF(D26&gt;0,E80,E81)</f>
        <v>#DIV/0!</v>
      </c>
      <c r="F59" s="245" t="e">
        <f>(1/E54)*E59</f>
        <v>#DIV/0!</v>
      </c>
    </row>
    <row r="60" spans="1:8" s="8" customFormat="1" ht="17.100000000000001" hidden="1" customHeight="1" x14ac:dyDescent="0.2">
      <c r="A60" s="246"/>
      <c r="B60" s="247" t="s">
        <v>22</v>
      </c>
      <c r="C60" s="248"/>
      <c r="D60" s="246"/>
      <c r="E60" s="249"/>
      <c r="F60" s="250"/>
    </row>
    <row r="61" spans="1:8" s="8" customFormat="1" ht="17.100000000000001" hidden="1" customHeight="1" x14ac:dyDescent="0.2">
      <c r="A61" s="246"/>
      <c r="B61" s="251" t="s">
        <v>61</v>
      </c>
      <c r="C61" s="248"/>
      <c r="D61" s="246">
        <f>0.85*(D25/(D25-1))*((1/192.8)*190)</f>
        <v>0</v>
      </c>
      <c r="E61" s="252" t="e">
        <f>(E58/D25)*D61</f>
        <v>#DIV/0!</v>
      </c>
      <c r="F61" s="250"/>
    </row>
    <row r="62" spans="1:8" s="8" customFormat="1" ht="17.100000000000001" hidden="1" customHeight="1" x14ac:dyDescent="0.2">
      <c r="A62" s="246"/>
      <c r="B62" s="251" t="s">
        <v>59</v>
      </c>
      <c r="C62" s="248"/>
      <c r="D62" s="246">
        <f>1-D61</f>
        <v>1</v>
      </c>
      <c r="E62" s="252" t="e">
        <f>(E58/D25)*D62</f>
        <v>#DIV/0!</v>
      </c>
      <c r="F62" s="250"/>
    </row>
    <row r="63" spans="1:8" s="8" customFormat="1" ht="17.100000000000001" hidden="1" customHeight="1" x14ac:dyDescent="0.2">
      <c r="A63" s="246"/>
      <c r="B63" s="251" t="s">
        <v>60</v>
      </c>
      <c r="C63" s="248"/>
      <c r="D63" s="246"/>
      <c r="E63" s="252" t="e">
        <f>E61+E62</f>
        <v>#DIV/0!</v>
      </c>
      <c r="F63" s="250"/>
    </row>
    <row r="64" spans="1:8" s="8" customFormat="1" ht="17.100000000000001" hidden="1" customHeight="1" x14ac:dyDescent="0.2">
      <c r="A64" s="246"/>
      <c r="B64" s="251" t="s">
        <v>37</v>
      </c>
      <c r="C64" s="248"/>
      <c r="D64" s="246"/>
      <c r="E64" s="249" t="e">
        <f>D26*E63</f>
        <v>#DIV/0!</v>
      </c>
      <c r="F64" s="250"/>
    </row>
    <row r="65" spans="1:7" s="8" customFormat="1" ht="17.100000000000001" hidden="1" customHeight="1" x14ac:dyDescent="0.2">
      <c r="A65" s="246"/>
      <c r="B65" s="247" t="s">
        <v>23</v>
      </c>
      <c r="C65" s="248"/>
      <c r="D65" s="246"/>
      <c r="E65" s="249"/>
      <c r="F65" s="250"/>
    </row>
    <row r="66" spans="1:7" s="8" customFormat="1" ht="17.100000000000001" hidden="1" customHeight="1" x14ac:dyDescent="0.2">
      <c r="A66" s="246"/>
      <c r="B66" s="251" t="s">
        <v>63</v>
      </c>
      <c r="C66" s="248"/>
      <c r="D66" s="246">
        <f>0.85*(D40/(D40-1))*((1/192.8)*190)</f>
        <v>0</v>
      </c>
      <c r="E66" s="253" t="e">
        <f>(E58/D40)*D66</f>
        <v>#DIV/0!</v>
      </c>
      <c r="F66" s="250"/>
    </row>
    <row r="67" spans="1:7" s="8" customFormat="1" ht="17.100000000000001" hidden="1" customHeight="1" x14ac:dyDescent="0.2">
      <c r="A67" s="246"/>
      <c r="B67" s="251" t="s">
        <v>64</v>
      </c>
      <c r="C67" s="248"/>
      <c r="D67" s="246">
        <f>1-D66</f>
        <v>1</v>
      </c>
      <c r="E67" s="253" t="e">
        <f>(E58/D40)*D67</f>
        <v>#DIV/0!</v>
      </c>
      <c r="F67" s="250"/>
    </row>
    <row r="68" spans="1:7" s="8" customFormat="1" ht="17.100000000000001" hidden="1" customHeight="1" x14ac:dyDescent="0.2">
      <c r="A68" s="246"/>
      <c r="B68" s="251" t="s">
        <v>65</v>
      </c>
      <c r="C68" s="248"/>
      <c r="D68" s="246"/>
      <c r="E68" s="253" t="e">
        <f>E66+E67</f>
        <v>#DIV/0!</v>
      </c>
      <c r="F68" s="250"/>
    </row>
    <row r="69" spans="1:7" s="8" customFormat="1" ht="17.100000000000001" hidden="1" customHeight="1" x14ac:dyDescent="0.2">
      <c r="A69" s="246"/>
      <c r="B69" s="251" t="s">
        <v>78</v>
      </c>
      <c r="C69" s="248"/>
      <c r="D69" s="246"/>
      <c r="E69" s="253" t="e">
        <f>E68</f>
        <v>#DIV/0!</v>
      </c>
      <c r="F69" s="250"/>
    </row>
    <row r="70" spans="1:7" s="127" customFormat="1" ht="17.100000000000001" customHeight="1" x14ac:dyDescent="0.2">
      <c r="A70" s="254"/>
      <c r="B70" s="255" t="s">
        <v>58</v>
      </c>
      <c r="C70" s="256"/>
      <c r="D70" s="257"/>
      <c r="E70" s="258" t="e">
        <f>IF(D26&gt;0,E71,E72)</f>
        <v>#DIV/0!</v>
      </c>
      <c r="F70" s="259" t="e">
        <f>(1/E54)*E70</f>
        <v>#DIV/0!</v>
      </c>
    </row>
    <row r="71" spans="1:7" s="6" customFormat="1" ht="17.100000000000001" hidden="1" customHeight="1" x14ac:dyDescent="0.2">
      <c r="A71" s="246"/>
      <c r="B71" s="247" t="s">
        <v>22</v>
      </c>
      <c r="C71" s="248"/>
      <c r="D71" s="246"/>
      <c r="E71" s="249" t="e">
        <f>D26*E61</f>
        <v>#DIV/0!</v>
      </c>
      <c r="F71" s="259"/>
    </row>
    <row r="72" spans="1:7" s="6" customFormat="1" ht="17.100000000000001" hidden="1" customHeight="1" x14ac:dyDescent="0.2">
      <c r="A72" s="246"/>
      <c r="B72" s="247" t="s">
        <v>23</v>
      </c>
      <c r="C72" s="248"/>
      <c r="D72" s="246"/>
      <c r="E72" s="249" t="e">
        <f>D41*E66</f>
        <v>#DIV/0!</v>
      </c>
      <c r="F72" s="259"/>
    </row>
    <row r="73" spans="1:7" s="127" customFormat="1" ht="17.100000000000001" customHeight="1" x14ac:dyDescent="0.2">
      <c r="A73" s="254"/>
      <c r="B73" s="255" t="s">
        <v>79</v>
      </c>
      <c r="C73" s="256"/>
      <c r="D73" s="257"/>
      <c r="E73" s="258" t="e">
        <f>IF(D26&gt;0,E74,E75)</f>
        <v>#DIV/0!</v>
      </c>
      <c r="F73" s="259" t="e">
        <f>(1/E54)*E73</f>
        <v>#DIV/0!</v>
      </c>
    </row>
    <row r="74" spans="1:7" s="6" customFormat="1" ht="17.100000000000001" hidden="1" customHeight="1" x14ac:dyDescent="0.2">
      <c r="A74" s="246"/>
      <c r="B74" s="247" t="s">
        <v>22</v>
      </c>
      <c r="C74" s="248"/>
      <c r="D74" s="246"/>
      <c r="E74" s="249" t="e">
        <f>D26*E62</f>
        <v>#DIV/0!</v>
      </c>
      <c r="F74" s="260"/>
    </row>
    <row r="75" spans="1:7" s="6" customFormat="1" ht="17.100000000000001" hidden="1" customHeight="1" x14ac:dyDescent="0.2">
      <c r="A75" s="246"/>
      <c r="B75" s="247" t="s">
        <v>23</v>
      </c>
      <c r="C75" s="248"/>
      <c r="D75" s="246"/>
      <c r="E75" s="249" t="e">
        <f>D41*E67</f>
        <v>#DIV/0!</v>
      </c>
      <c r="F75" s="260"/>
    </row>
    <row r="76" spans="1:7" s="221" customFormat="1" ht="17.100000000000001" customHeight="1" x14ac:dyDescent="0.2">
      <c r="A76" s="257"/>
      <c r="B76" s="261" t="s">
        <v>80</v>
      </c>
      <c r="C76" s="262"/>
      <c r="D76" s="257"/>
      <c r="E76" s="244" t="e">
        <f>IF(D26&gt;0,E77,E78)</f>
        <v>#DIV/0!</v>
      </c>
      <c r="F76" s="245" t="e">
        <f>(1/E54)*E76</f>
        <v>#DIV/0!</v>
      </c>
    </row>
    <row r="77" spans="1:7" s="6" customFormat="1" ht="17.100000000000001" hidden="1" customHeight="1" x14ac:dyDescent="0.2">
      <c r="A77" s="237"/>
      <c r="B77" s="238" t="s">
        <v>22</v>
      </c>
      <c r="C77" s="239"/>
      <c r="D77" s="237"/>
      <c r="E77" s="240">
        <v>0</v>
      </c>
      <c r="F77" s="48"/>
      <c r="G77" s="184"/>
    </row>
    <row r="78" spans="1:7" s="6" customFormat="1" ht="17.100000000000001" hidden="1" customHeight="1" x14ac:dyDescent="0.2">
      <c r="A78" s="140"/>
      <c r="B78" s="141" t="s">
        <v>23</v>
      </c>
      <c r="C78" s="142"/>
      <c r="D78" s="140"/>
      <c r="E78" s="145" t="e">
        <f>D42*E69</f>
        <v>#DIV/0!</v>
      </c>
      <c r="F78" s="275"/>
      <c r="G78" s="184"/>
    </row>
    <row r="79" spans="1:7" s="6" customFormat="1" ht="5.0999999999999996" hidden="1" customHeight="1" x14ac:dyDescent="0.2">
      <c r="A79" s="140"/>
      <c r="B79" s="141"/>
      <c r="C79" s="142"/>
      <c r="D79" s="140"/>
      <c r="E79" s="145"/>
      <c r="F79" s="48"/>
      <c r="G79" s="196"/>
    </row>
    <row r="80" spans="1:7" s="6" customFormat="1" ht="15" hidden="1" customHeight="1" x14ac:dyDescent="0.2">
      <c r="A80" s="140"/>
      <c r="B80" s="141" t="s">
        <v>28</v>
      </c>
      <c r="C80" s="142"/>
      <c r="D80" s="140"/>
      <c r="E80" s="144" t="e">
        <f>E71+E74+E77</f>
        <v>#DIV/0!</v>
      </c>
      <c r="F80" s="48"/>
      <c r="G80" s="184"/>
    </row>
    <row r="81" spans="1:8" s="6" customFormat="1" ht="17.100000000000001" hidden="1" customHeight="1" x14ac:dyDescent="0.2">
      <c r="A81" s="140"/>
      <c r="B81" s="141" t="s">
        <v>29</v>
      </c>
      <c r="C81" s="223"/>
      <c r="D81" s="140"/>
      <c r="E81" s="144" t="e">
        <f>E72+E75+E78</f>
        <v>#DIV/0!</v>
      </c>
      <c r="F81" s="48"/>
      <c r="G81" s="184"/>
    </row>
    <row r="82" spans="1:8" s="6" customFormat="1" ht="5.0999999999999996" customHeight="1" x14ac:dyDescent="0.2">
      <c r="A82" s="39"/>
      <c r="B82" s="83"/>
      <c r="C82" s="40"/>
      <c r="D82" s="75"/>
      <c r="E82" s="77"/>
      <c r="F82" s="48"/>
      <c r="G82" s="184"/>
    </row>
    <row r="83" spans="1:8" s="6" customFormat="1" ht="17.100000000000001" hidden="1" customHeight="1" x14ac:dyDescent="0.2">
      <c r="A83" s="224"/>
      <c r="B83" s="225"/>
      <c r="C83" s="185"/>
      <c r="D83" s="182"/>
      <c r="E83" s="226" t="e">
        <f>E70+E73+E76</f>
        <v>#DIV/0!</v>
      </c>
      <c r="F83" s="227"/>
      <c r="G83" s="228" t="e">
        <f>F70+F73+F76</f>
        <v>#DIV/0!</v>
      </c>
    </row>
    <row r="84" spans="1:8" s="181" customFormat="1" ht="5.0999999999999996" customHeight="1" x14ac:dyDescent="0.2">
      <c r="A84" s="74"/>
      <c r="B84" s="236"/>
      <c r="C84" s="222"/>
      <c r="D84" s="75"/>
      <c r="E84" s="183"/>
      <c r="F84" s="180"/>
      <c r="G84" s="187"/>
    </row>
    <row r="85" spans="1:8" s="181" customFormat="1" ht="17.100000000000001" customHeight="1" x14ac:dyDescent="0.2">
      <c r="A85" s="74"/>
      <c r="B85" s="236"/>
      <c r="C85" s="222"/>
      <c r="D85" s="75"/>
      <c r="E85" s="89"/>
      <c r="F85" s="183"/>
      <c r="G85" s="180"/>
      <c r="H85" s="187"/>
    </row>
    <row r="86" spans="1:8" s="6" customFormat="1" ht="5.0999999999999996" customHeight="1" x14ac:dyDescent="0.2">
      <c r="A86" s="326"/>
      <c r="B86" s="326"/>
      <c r="C86" s="326"/>
      <c r="D86" s="326"/>
      <c r="E86" s="326"/>
      <c r="F86" s="326"/>
      <c r="G86" s="48"/>
      <c r="H86" s="184"/>
    </row>
    <row r="87" spans="1:8" s="100" customFormat="1" ht="17.100000000000001" customHeight="1" x14ac:dyDescent="0.2">
      <c r="A87" s="327" t="s">
        <v>68</v>
      </c>
      <c r="B87" s="327"/>
      <c r="C87" s="327"/>
      <c r="D87" s="327"/>
      <c r="E87" s="327"/>
      <c r="F87" s="327"/>
      <c r="G87" s="155"/>
      <c r="H87" s="184"/>
    </row>
    <row r="88" spans="1:8" s="6" customFormat="1" ht="5.0999999999999996" customHeight="1" x14ac:dyDescent="0.2">
      <c r="A88" s="39"/>
      <c r="B88" s="83"/>
      <c r="C88" s="40"/>
      <c r="D88" s="75"/>
      <c r="E88" s="76"/>
      <c r="F88" s="77"/>
      <c r="G88" s="48"/>
      <c r="H88" s="184"/>
    </row>
    <row r="89" spans="1:8" s="6" customFormat="1" ht="17.100000000000001" customHeight="1" x14ac:dyDescent="0.2">
      <c r="A89" s="39"/>
      <c r="B89" s="83"/>
      <c r="C89" s="40"/>
      <c r="D89" s="75"/>
      <c r="E89" s="76"/>
      <c r="F89" s="77"/>
      <c r="G89" s="48"/>
      <c r="H89" s="184"/>
    </row>
    <row r="90" spans="1:8" s="6" customFormat="1" ht="5.0999999999999996" customHeight="1" x14ac:dyDescent="0.2">
      <c r="A90" s="39"/>
      <c r="B90" s="83"/>
      <c r="C90" s="40"/>
      <c r="D90" s="75"/>
      <c r="E90" s="76"/>
      <c r="F90" s="77"/>
      <c r="G90" s="48"/>
      <c r="H90" s="184"/>
    </row>
    <row r="91" spans="1:8" s="6" customFormat="1" ht="17.100000000000001" customHeight="1" x14ac:dyDescent="0.2">
      <c r="A91" s="68" t="s">
        <v>69</v>
      </c>
      <c r="B91" s="83"/>
      <c r="C91" s="40"/>
      <c r="D91" s="75"/>
      <c r="E91" s="76"/>
      <c r="F91" s="77"/>
      <c r="G91" s="48"/>
      <c r="H91" s="184"/>
    </row>
    <row r="92" spans="1:8" s="6" customFormat="1" ht="5.0999999999999996" customHeight="1" x14ac:dyDescent="0.2">
      <c r="A92" s="39"/>
      <c r="B92" s="83"/>
      <c r="C92" s="40"/>
      <c r="D92" s="75"/>
      <c r="E92" s="76"/>
      <c r="F92" s="77"/>
      <c r="G92" s="48"/>
      <c r="H92" s="184"/>
    </row>
    <row r="93" spans="1:8" s="6" customFormat="1" ht="17.100000000000001" customHeight="1" x14ac:dyDescent="0.2">
      <c r="A93" s="69"/>
      <c r="B93" s="39" t="s">
        <v>51</v>
      </c>
      <c r="C93" s="178"/>
      <c r="D93" s="128" t="s">
        <v>31</v>
      </c>
      <c r="E93" s="97">
        <f>C93/5</f>
        <v>0</v>
      </c>
      <c r="F93" s="124" t="s">
        <v>38</v>
      </c>
      <c r="G93" s="48"/>
      <c r="H93" s="184"/>
    </row>
    <row r="94" spans="1:8" s="6" customFormat="1" ht="5.0999999999999996" customHeight="1" x14ac:dyDescent="0.2">
      <c r="A94" s="69"/>
      <c r="B94" s="39"/>
      <c r="C94" s="99"/>
      <c r="D94" s="96"/>
      <c r="E94" s="98"/>
      <c r="F94" s="83"/>
      <c r="G94" s="48"/>
      <c r="H94" s="184"/>
    </row>
    <row r="95" spans="1:8" s="6" customFormat="1" ht="47.25" hidden="1" customHeight="1" x14ac:dyDescent="0.2">
      <c r="A95" s="328" t="s">
        <v>66</v>
      </c>
      <c r="B95" s="328"/>
      <c r="C95" s="328"/>
      <c r="D95" s="328"/>
      <c r="E95" s="328"/>
      <c r="F95" s="328"/>
      <c r="G95" s="48"/>
      <c r="H95" s="184"/>
    </row>
    <row r="96" spans="1:8" s="6" customFormat="1" ht="5.0999999999999996" customHeight="1" x14ac:dyDescent="0.2">
      <c r="A96" s="95"/>
      <c r="B96" s="95"/>
      <c r="C96" s="95"/>
      <c r="D96" s="95"/>
      <c r="E96" s="95"/>
      <c r="F96" s="95"/>
      <c r="G96" s="48"/>
      <c r="H96" s="184"/>
    </row>
    <row r="97" spans="1:9" s="127" customFormat="1" ht="17.100000000000001" customHeight="1" x14ac:dyDescent="0.2">
      <c r="A97" s="121"/>
      <c r="B97" s="121" t="s">
        <v>109</v>
      </c>
      <c r="C97" s="125"/>
      <c r="D97" s="85"/>
      <c r="E97" s="126"/>
      <c r="F97" s="147" t="e">
        <f>IF(D26&gt;0,F100,F102)</f>
        <v>#DIV/0!</v>
      </c>
      <c r="G97" s="121"/>
      <c r="H97" s="184"/>
    </row>
    <row r="98" spans="1:9" s="6" customFormat="1" ht="5.0999999999999996" customHeight="1" x14ac:dyDescent="0.2">
      <c r="A98" s="39"/>
      <c r="B98" s="39"/>
      <c r="C98" s="40"/>
      <c r="D98" s="75"/>
      <c r="E98" s="76"/>
      <c r="F98" s="148"/>
      <c r="G98" s="48"/>
      <c r="H98" s="184"/>
    </row>
    <row r="99" spans="1:9" s="6" customFormat="1" ht="17.100000000000001" hidden="1" customHeight="1" x14ac:dyDescent="0.2">
      <c r="A99" s="140"/>
      <c r="B99" s="141" t="s">
        <v>22</v>
      </c>
      <c r="C99" s="142"/>
      <c r="D99" s="146"/>
      <c r="E99" s="143"/>
      <c r="F99" s="145"/>
      <c r="G99" s="48"/>
      <c r="H99" s="184"/>
    </row>
    <row r="100" spans="1:9" s="6" customFormat="1" ht="17.100000000000001" hidden="1" customHeight="1" x14ac:dyDescent="0.2">
      <c r="A100" s="140"/>
      <c r="B100" s="140" t="s">
        <v>36</v>
      </c>
      <c r="C100" s="142"/>
      <c r="D100" s="146"/>
      <c r="E100" s="143"/>
      <c r="F100" s="145" t="e">
        <f>-((D26*E62)/52)*E93</f>
        <v>#DIV/0!</v>
      </c>
      <c r="G100" s="48"/>
      <c r="H100" s="184"/>
    </row>
    <row r="101" spans="1:9" s="6" customFormat="1" ht="17.100000000000001" hidden="1" customHeight="1" x14ac:dyDescent="0.2">
      <c r="A101" s="140"/>
      <c r="B101" s="141" t="s">
        <v>23</v>
      </c>
      <c r="C101" s="142"/>
      <c r="D101" s="146"/>
      <c r="E101" s="143"/>
      <c r="F101" s="145"/>
      <c r="G101" s="48"/>
      <c r="H101" s="184"/>
      <c r="I101" s="15"/>
    </row>
    <row r="102" spans="1:9" s="6" customFormat="1" ht="17.100000000000001" hidden="1" customHeight="1" x14ac:dyDescent="0.2">
      <c r="A102" s="140"/>
      <c r="B102" s="140" t="s">
        <v>36</v>
      </c>
      <c r="C102" s="142"/>
      <c r="D102" s="146"/>
      <c r="E102" s="143"/>
      <c r="F102" s="145" t="e">
        <f>-((D43*E67)/52)*E93</f>
        <v>#DIV/0!</v>
      </c>
      <c r="G102" s="48"/>
      <c r="H102" s="184"/>
    </row>
    <row r="103" spans="1:9" s="6" customFormat="1" ht="17.100000000000001" customHeight="1" x14ac:dyDescent="0.2">
      <c r="A103" s="39"/>
      <c r="B103" s="39"/>
      <c r="C103" s="40"/>
      <c r="D103" s="75"/>
      <c r="E103" s="76"/>
      <c r="F103" s="77"/>
      <c r="G103" s="48"/>
      <c r="H103" s="184"/>
    </row>
    <row r="104" spans="1:9" s="6" customFormat="1" ht="5.0999999999999996" customHeight="1" x14ac:dyDescent="0.2">
      <c r="A104" s="39"/>
      <c r="B104" s="39"/>
      <c r="C104" s="40"/>
      <c r="D104" s="75"/>
      <c r="E104" s="76"/>
      <c r="F104" s="77"/>
      <c r="G104" s="48"/>
      <c r="H104" s="184"/>
    </row>
    <row r="105" spans="1:9" s="5" customFormat="1" ht="17.100000000000001" customHeight="1" x14ac:dyDescent="0.2">
      <c r="A105" s="68" t="s">
        <v>70</v>
      </c>
      <c r="B105" s="68"/>
      <c r="C105" s="107"/>
      <c r="D105" s="108"/>
      <c r="E105" s="109"/>
      <c r="F105" s="110"/>
      <c r="G105" s="68"/>
      <c r="H105" s="193"/>
    </row>
    <row r="106" spans="1:9" s="6" customFormat="1" ht="5.0999999999999996" customHeight="1" x14ac:dyDescent="0.2">
      <c r="A106" s="39"/>
      <c r="B106" s="39"/>
      <c r="C106" s="40"/>
      <c r="D106" s="75"/>
      <c r="E106" s="76"/>
      <c r="F106" s="77"/>
      <c r="G106" s="48"/>
      <c r="H106" s="184"/>
    </row>
    <row r="107" spans="1:9" s="6" customFormat="1" ht="17.100000000000001" customHeight="1" x14ac:dyDescent="0.2">
      <c r="A107" s="69"/>
      <c r="B107" s="39" t="s">
        <v>92</v>
      </c>
      <c r="C107" s="178"/>
      <c r="D107" s="128" t="s">
        <v>30</v>
      </c>
      <c r="E107" s="111"/>
      <c r="F107" s="77"/>
      <c r="G107" s="48"/>
      <c r="H107" s="184"/>
    </row>
    <row r="108" spans="1:9" s="6" customFormat="1" ht="5.0999999999999996" customHeight="1" x14ac:dyDescent="0.2">
      <c r="A108" s="39"/>
      <c r="B108" s="39"/>
      <c r="C108" s="47"/>
      <c r="D108" s="84"/>
      <c r="E108" s="76"/>
      <c r="F108" s="77"/>
      <c r="G108" s="48"/>
      <c r="H108" s="184"/>
    </row>
    <row r="109" spans="1:9" s="6" customFormat="1" ht="17.100000000000001" hidden="1" customHeight="1" x14ac:dyDescent="0.2">
      <c r="A109" s="329" t="s">
        <v>39</v>
      </c>
      <c r="B109" s="329"/>
      <c r="C109" s="329"/>
      <c r="D109" s="329"/>
      <c r="E109" s="329"/>
      <c r="F109" s="329"/>
      <c r="G109" s="48"/>
      <c r="H109" s="184"/>
    </row>
    <row r="110" spans="1:9" s="8" customFormat="1" ht="5.0999999999999996" customHeight="1" x14ac:dyDescent="0.2">
      <c r="A110" s="72"/>
      <c r="B110" s="112"/>
      <c r="C110" s="113"/>
      <c r="D110" s="114"/>
      <c r="E110" s="111"/>
      <c r="F110" s="115"/>
      <c r="G110" s="154"/>
      <c r="H110" s="194"/>
    </row>
    <row r="111" spans="1:9" s="127" customFormat="1" ht="17.100000000000001" customHeight="1" x14ac:dyDescent="0.2">
      <c r="A111" s="121"/>
      <c r="B111" s="121" t="s">
        <v>109</v>
      </c>
      <c r="C111" s="125"/>
      <c r="D111" s="85"/>
      <c r="E111" s="126"/>
      <c r="F111" s="147" t="e">
        <f>IF(D26&gt;0,F114,F117)</f>
        <v>#DIV/0!</v>
      </c>
      <c r="G111" s="121"/>
      <c r="H111" s="184"/>
    </row>
    <row r="112" spans="1:9" s="6" customFormat="1" ht="5.0999999999999996" customHeight="1" x14ac:dyDescent="0.2">
      <c r="A112" s="39"/>
      <c r="B112" s="39"/>
      <c r="C112" s="40"/>
      <c r="D112" s="75"/>
      <c r="E112" s="76"/>
      <c r="F112" s="148"/>
      <c r="G112" s="48"/>
      <c r="H112" s="184"/>
    </row>
    <row r="113" spans="1:8" s="6" customFormat="1" ht="17.100000000000001" hidden="1" customHeight="1" x14ac:dyDescent="0.2">
      <c r="A113" s="140"/>
      <c r="B113" s="141" t="s">
        <v>22</v>
      </c>
      <c r="C113" s="142"/>
      <c r="D113" s="146"/>
      <c r="E113" s="143"/>
      <c r="F113" s="145"/>
      <c r="G113" s="48"/>
      <c r="H113" s="184"/>
    </row>
    <row r="114" spans="1:8" s="6" customFormat="1" ht="17.100000000000001" hidden="1" customHeight="1" x14ac:dyDescent="0.2">
      <c r="A114" s="140"/>
      <c r="B114" s="140" t="s">
        <v>36</v>
      </c>
      <c r="C114" s="142"/>
      <c r="D114" s="146"/>
      <c r="E114" s="143"/>
      <c r="F114" s="145" t="e">
        <f>-((D26*E62)/52)*C107</f>
        <v>#DIV/0!</v>
      </c>
      <c r="G114" s="48"/>
      <c r="H114" s="184"/>
    </row>
    <row r="115" spans="1:8" s="6" customFormat="1" ht="17.100000000000001" hidden="1" customHeight="1" x14ac:dyDescent="0.2">
      <c r="A115" s="140"/>
      <c r="B115" s="141" t="s">
        <v>23</v>
      </c>
      <c r="C115" s="142"/>
      <c r="D115" s="146"/>
      <c r="E115" s="143"/>
      <c r="F115" s="145"/>
      <c r="G115" s="48"/>
      <c r="H115" s="184"/>
    </row>
    <row r="116" spans="1:8" s="6" customFormat="1" ht="5.0999999999999996" hidden="1" customHeight="1" x14ac:dyDescent="0.2">
      <c r="A116" s="140"/>
      <c r="B116" s="141"/>
      <c r="C116" s="142"/>
      <c r="D116" s="140"/>
      <c r="E116" s="143"/>
      <c r="F116" s="145"/>
      <c r="G116" s="48"/>
      <c r="H116" s="184"/>
    </row>
    <row r="117" spans="1:8" s="6" customFormat="1" ht="17.100000000000001" hidden="1" customHeight="1" x14ac:dyDescent="0.2">
      <c r="A117" s="140"/>
      <c r="B117" s="140" t="s">
        <v>36</v>
      </c>
      <c r="C117" s="142"/>
      <c r="D117" s="146"/>
      <c r="E117" s="143"/>
      <c r="F117" s="145" t="e">
        <f>-((D43*E67)/52)*C107</f>
        <v>#DIV/0!</v>
      </c>
      <c r="G117" s="48"/>
      <c r="H117" s="184"/>
    </row>
    <row r="118" spans="1:8" s="6" customFormat="1" ht="17.100000000000001" customHeight="1" x14ac:dyDescent="0.2">
      <c r="A118" s="39"/>
      <c r="B118" s="39"/>
      <c r="C118" s="40"/>
      <c r="D118" s="74"/>
      <c r="E118" s="39"/>
      <c r="F118" s="77"/>
      <c r="G118" s="48"/>
      <c r="H118" s="184"/>
    </row>
    <row r="119" spans="1:8" s="6" customFormat="1" ht="5.0999999999999996" customHeight="1" x14ac:dyDescent="0.2">
      <c r="A119" s="39"/>
      <c r="B119" s="39"/>
      <c r="C119" s="40"/>
      <c r="D119" s="74"/>
      <c r="E119" s="39"/>
      <c r="F119" s="77"/>
      <c r="G119" s="48"/>
      <c r="H119" s="184"/>
    </row>
    <row r="120" spans="1:8" s="5" customFormat="1" ht="17.100000000000001" customHeight="1" x14ac:dyDescent="0.2">
      <c r="A120" s="68" t="s">
        <v>71</v>
      </c>
      <c r="B120" s="68"/>
      <c r="C120" s="107"/>
      <c r="D120" s="116"/>
      <c r="E120" s="68"/>
      <c r="F120" s="110"/>
      <c r="G120" s="68"/>
      <c r="H120" s="193"/>
    </row>
    <row r="121" spans="1:8" s="6" customFormat="1" ht="5.0999999999999996" customHeight="1" x14ac:dyDescent="0.2">
      <c r="A121" s="39"/>
      <c r="B121" s="39"/>
      <c r="C121" s="40"/>
      <c r="D121" s="74"/>
      <c r="E121" s="39"/>
      <c r="F121" s="77"/>
      <c r="G121" s="48"/>
      <c r="H121" s="184"/>
    </row>
    <row r="122" spans="1:8" s="6" customFormat="1" ht="17.100000000000001" customHeight="1" x14ac:dyDescent="0.2">
      <c r="A122" s="86"/>
      <c r="B122" s="129" t="s">
        <v>40</v>
      </c>
      <c r="C122" s="178"/>
      <c r="D122" s="130" t="s">
        <v>110</v>
      </c>
      <c r="E122" s="39"/>
      <c r="F122" s="149" t="e">
        <f>IF(D26&gt;0,F127,F129)</f>
        <v>#DIV/0!</v>
      </c>
      <c r="G122" s="48"/>
      <c r="H122" s="184"/>
    </row>
    <row r="123" spans="1:8" s="6" customFormat="1" ht="5.0999999999999996" customHeight="1" x14ac:dyDescent="0.2">
      <c r="A123" s="86"/>
      <c r="B123" s="86"/>
      <c r="C123" s="40"/>
      <c r="D123" s="117"/>
      <c r="E123" s="39"/>
      <c r="F123" s="87"/>
      <c r="G123" s="48"/>
      <c r="H123" s="184"/>
    </row>
    <row r="124" spans="1:8" s="118" customFormat="1" ht="47.25" hidden="1" customHeight="1" x14ac:dyDescent="0.2">
      <c r="A124" s="321" t="s">
        <v>67</v>
      </c>
      <c r="B124" s="321"/>
      <c r="C124" s="321"/>
      <c r="D124" s="321"/>
      <c r="E124" s="321"/>
      <c r="F124" s="321"/>
      <c r="G124" s="156"/>
      <c r="H124" s="197"/>
    </row>
    <row r="125" spans="1:8" s="6" customFormat="1" ht="5.0999999999999996" customHeight="1" x14ac:dyDescent="0.2">
      <c r="A125" s="86"/>
      <c r="B125" s="86"/>
      <c r="C125" s="40"/>
      <c r="D125" s="117"/>
      <c r="E125" s="39"/>
      <c r="F125" s="87"/>
      <c r="G125" s="48"/>
      <c r="H125" s="184"/>
    </row>
    <row r="126" spans="1:8" s="6" customFormat="1" ht="17.100000000000001" hidden="1" customHeight="1" x14ac:dyDescent="0.2">
      <c r="A126" s="140"/>
      <c r="B126" s="141" t="s">
        <v>22</v>
      </c>
      <c r="C126" s="142"/>
      <c r="D126" s="140"/>
      <c r="E126" s="140"/>
      <c r="F126" s="145"/>
      <c r="G126" s="48"/>
      <c r="H126" s="184"/>
    </row>
    <row r="127" spans="1:8" s="6" customFormat="1" ht="17.100000000000001" hidden="1" customHeight="1" x14ac:dyDescent="0.2">
      <c r="A127" s="140"/>
      <c r="B127" s="141" t="s">
        <v>36</v>
      </c>
      <c r="C127" s="142"/>
      <c r="D127" s="140"/>
      <c r="E127" s="140"/>
      <c r="F127" s="145" t="e">
        <f>-((8.4*C122)/D25)*D26</f>
        <v>#DIV/0!</v>
      </c>
      <c r="G127" s="48"/>
      <c r="H127" s="184"/>
    </row>
    <row r="128" spans="1:8" s="6" customFormat="1" ht="17.100000000000001" hidden="1" customHeight="1" x14ac:dyDescent="0.2">
      <c r="A128" s="140"/>
      <c r="B128" s="141" t="s">
        <v>23</v>
      </c>
      <c r="C128" s="142"/>
      <c r="D128" s="140"/>
      <c r="E128" s="140"/>
      <c r="F128" s="267"/>
      <c r="G128" s="48"/>
      <c r="H128" s="184"/>
    </row>
    <row r="129" spans="1:8" s="6" customFormat="1" ht="17.100000000000001" hidden="1" customHeight="1" x14ac:dyDescent="0.2">
      <c r="A129" s="140"/>
      <c r="B129" s="141" t="s">
        <v>36</v>
      </c>
      <c r="C129" s="142"/>
      <c r="D129" s="140"/>
      <c r="E129" s="140"/>
      <c r="F129" s="145" t="e">
        <f>-((8.4*C122)/(D40))*D43</f>
        <v>#DIV/0!</v>
      </c>
      <c r="G129" s="48"/>
      <c r="H129" s="184"/>
    </row>
    <row r="130" spans="1:8" s="6" customFormat="1" ht="5.0999999999999996" customHeight="1" x14ac:dyDescent="0.2">
      <c r="A130" s="39"/>
      <c r="B130" s="39"/>
      <c r="C130" s="40"/>
      <c r="D130" s="74"/>
      <c r="E130" s="39"/>
      <c r="F130" s="77"/>
      <c r="G130" s="48"/>
      <c r="H130" s="184"/>
    </row>
    <row r="131" spans="1:8" s="6" customFormat="1" ht="5.0999999999999996" customHeight="1" x14ac:dyDescent="0.2">
      <c r="A131" s="39"/>
      <c r="B131" s="39"/>
      <c r="C131" s="40"/>
      <c r="D131" s="74"/>
      <c r="E131" s="39"/>
      <c r="F131" s="88"/>
      <c r="G131" s="48"/>
      <c r="H131" s="184"/>
    </row>
    <row r="132" spans="1:8" s="5" customFormat="1" ht="17.100000000000001" customHeight="1" x14ac:dyDescent="0.2">
      <c r="A132" s="68" t="s">
        <v>93</v>
      </c>
      <c r="B132" s="68"/>
      <c r="C132" s="107"/>
      <c r="D132" s="116"/>
      <c r="E132" s="68"/>
      <c r="F132" s="119"/>
      <c r="G132" s="68"/>
      <c r="H132" s="193"/>
    </row>
    <row r="133" spans="1:8" s="6" customFormat="1" ht="5.0999999999999996" customHeight="1" x14ac:dyDescent="0.2">
      <c r="A133" s="39"/>
      <c r="B133" s="39"/>
      <c r="C133" s="40"/>
      <c r="D133" s="74"/>
      <c r="E133" s="39"/>
      <c r="F133" s="88"/>
      <c r="G133" s="48"/>
      <c r="H133" s="184"/>
    </row>
    <row r="134" spans="1:8" s="6" customFormat="1" ht="17.100000000000001" customHeight="1" x14ac:dyDescent="0.2">
      <c r="A134" s="48"/>
      <c r="B134" s="39" t="s">
        <v>52</v>
      </c>
      <c r="C134" s="40"/>
      <c r="D134" s="322" t="s">
        <v>48</v>
      </c>
      <c r="E134" s="323"/>
      <c r="F134" s="179"/>
      <c r="G134" s="48"/>
      <c r="H134" s="184"/>
    </row>
    <row r="135" spans="1:8" s="6" customFormat="1" ht="17.100000000000001" customHeight="1" x14ac:dyDescent="0.2">
      <c r="A135" s="48"/>
      <c r="B135" s="39" t="s">
        <v>53</v>
      </c>
      <c r="C135" s="40"/>
      <c r="D135" s="322" t="s">
        <v>48</v>
      </c>
      <c r="E135" s="323"/>
      <c r="F135" s="179"/>
      <c r="G135" s="48"/>
      <c r="H135" s="184"/>
    </row>
    <row r="136" spans="1:8" s="6" customFormat="1" ht="5.0999999999999996" customHeight="1" x14ac:dyDescent="0.2">
      <c r="A136" s="39"/>
      <c r="B136" s="39"/>
      <c r="C136" s="40"/>
      <c r="D136" s="74"/>
      <c r="E136" s="39"/>
      <c r="F136" s="36"/>
      <c r="G136" s="48"/>
      <c r="H136" s="184"/>
    </row>
    <row r="137" spans="1:8" s="6" customFormat="1" ht="17.100000000000001" customHeight="1" x14ac:dyDescent="0.2">
      <c r="A137" s="39"/>
      <c r="B137" s="39"/>
      <c r="C137" s="40"/>
      <c r="D137" s="74"/>
      <c r="E137" s="39"/>
      <c r="F137" s="36"/>
      <c r="G137" s="48"/>
      <c r="H137" s="184"/>
    </row>
    <row r="138" spans="1:8" s="6" customFormat="1" ht="5.0999999999999996" customHeight="1" x14ac:dyDescent="0.2">
      <c r="A138" s="39"/>
      <c r="B138" s="39"/>
      <c r="C138" s="40"/>
      <c r="D138" s="74"/>
      <c r="E138" s="39"/>
      <c r="F138" s="36"/>
      <c r="G138" s="48"/>
      <c r="H138" s="184"/>
    </row>
    <row r="139" spans="1:8" s="6" customFormat="1" ht="17.100000000000001" customHeight="1" x14ac:dyDescent="0.2">
      <c r="A139" s="68" t="s">
        <v>41</v>
      </c>
      <c r="B139" s="69"/>
      <c r="C139" s="40"/>
      <c r="D139" s="89"/>
      <c r="E139" s="39"/>
      <c r="F139" s="300" t="s">
        <v>54</v>
      </c>
      <c r="G139" s="48"/>
      <c r="H139" s="184"/>
    </row>
    <row r="140" spans="1:8" s="6" customFormat="1" ht="17.100000000000001" customHeight="1" x14ac:dyDescent="0.2">
      <c r="A140" s="69"/>
      <c r="B140" s="121" t="s">
        <v>104</v>
      </c>
      <c r="C140" s="40"/>
      <c r="D140" s="89"/>
      <c r="E140" s="39"/>
      <c r="F140" s="120" t="e">
        <f>E73</f>
        <v>#DIV/0!</v>
      </c>
      <c r="G140" s="48"/>
      <c r="H140" s="184"/>
    </row>
    <row r="141" spans="1:8" s="6" customFormat="1" ht="17.100000000000001" customHeight="1" x14ac:dyDescent="0.2">
      <c r="A141" s="69"/>
      <c r="B141" s="121" t="s">
        <v>108</v>
      </c>
      <c r="C141" s="40"/>
      <c r="D141" s="274">
        <f>D42</f>
        <v>0</v>
      </c>
      <c r="E141" s="121"/>
      <c r="F141" s="120" t="e">
        <f>E76</f>
        <v>#DIV/0!</v>
      </c>
      <c r="G141" s="48"/>
      <c r="H141" s="184"/>
    </row>
    <row r="142" spans="1:8" s="6" customFormat="1" ht="17.100000000000001" customHeight="1" x14ac:dyDescent="0.2">
      <c r="A142" s="69"/>
      <c r="B142" s="121" t="s">
        <v>42</v>
      </c>
      <c r="C142" s="40"/>
      <c r="D142" s="89"/>
      <c r="E142" s="39"/>
      <c r="F142" s="120" t="e">
        <f>F97</f>
        <v>#DIV/0!</v>
      </c>
      <c r="G142" s="48"/>
      <c r="H142" s="184"/>
    </row>
    <row r="143" spans="1:8" s="6" customFormat="1" ht="17.100000000000001" customHeight="1" x14ac:dyDescent="0.2">
      <c r="A143" s="69"/>
      <c r="B143" s="121" t="s">
        <v>43</v>
      </c>
      <c r="C143" s="40"/>
      <c r="D143" s="89"/>
      <c r="E143" s="39"/>
      <c r="F143" s="120" t="e">
        <f>F111</f>
        <v>#DIV/0!</v>
      </c>
      <c r="G143" s="48"/>
      <c r="H143" s="184"/>
    </row>
    <row r="144" spans="1:8" s="6" customFormat="1" ht="17.100000000000001" customHeight="1" x14ac:dyDescent="0.2">
      <c r="A144" s="69"/>
      <c r="B144" s="121" t="s">
        <v>44</v>
      </c>
      <c r="C144" s="40"/>
      <c r="D144" s="89"/>
      <c r="E144" s="39"/>
      <c r="F144" s="120" t="e">
        <f>F122</f>
        <v>#DIV/0!</v>
      </c>
      <c r="G144" s="48"/>
      <c r="H144" s="184"/>
    </row>
    <row r="145" spans="1:10" s="6" customFormat="1" ht="17.100000000000001" customHeight="1" x14ac:dyDescent="0.2">
      <c r="A145" s="69"/>
      <c r="B145" s="121" t="s">
        <v>45</v>
      </c>
      <c r="C145" s="40"/>
      <c r="D145" s="89"/>
      <c r="E145" s="39"/>
      <c r="F145" s="266">
        <f>-1*F134</f>
        <v>0</v>
      </c>
      <c r="G145" s="48"/>
      <c r="H145" s="184"/>
    </row>
    <row r="146" spans="1:10" s="6" customFormat="1" ht="17.100000000000001" customHeight="1" x14ac:dyDescent="0.2">
      <c r="A146" s="69"/>
      <c r="B146" s="121" t="s">
        <v>46</v>
      </c>
      <c r="C146" s="40"/>
      <c r="D146" s="89"/>
      <c r="E146" s="39"/>
      <c r="F146" s="120">
        <f>F135</f>
        <v>0</v>
      </c>
      <c r="G146" s="48"/>
      <c r="H146" s="184"/>
    </row>
    <row r="147" spans="1:10" s="6" customFormat="1" ht="17.100000000000001" customHeight="1" x14ac:dyDescent="0.2">
      <c r="A147" s="68" t="s">
        <v>47</v>
      </c>
      <c r="B147" s="68"/>
      <c r="C147" s="40"/>
      <c r="D147" s="89"/>
      <c r="E147" s="39"/>
      <c r="F147" s="90" t="e">
        <f>F140+F141+F143+F144+F145+F146</f>
        <v>#DIV/0!</v>
      </c>
      <c r="G147" s="48"/>
      <c r="H147" s="184"/>
    </row>
    <row r="148" spans="1:10" s="6" customFormat="1" ht="17.100000000000001" customHeight="1" x14ac:dyDescent="0.2">
      <c r="A148" s="68" t="s">
        <v>49</v>
      </c>
      <c r="B148" s="68"/>
      <c r="C148" s="40"/>
      <c r="D148" s="89"/>
      <c r="E148" s="39"/>
      <c r="F148" s="90" t="e">
        <f>F140+F141+F142+F143+F144+F145+F146</f>
        <v>#DIV/0!</v>
      </c>
      <c r="G148" s="48"/>
      <c r="H148" s="184"/>
    </row>
    <row r="149" spans="1:10" s="6" customFormat="1" ht="17.100000000000001" customHeight="1" x14ac:dyDescent="0.2">
      <c r="A149" s="91"/>
      <c r="B149" s="91"/>
      <c r="C149" s="40"/>
      <c r="D149" s="89"/>
      <c r="E149" s="39"/>
      <c r="F149" s="36"/>
      <c r="G149" s="48"/>
      <c r="H149" s="184"/>
    </row>
    <row r="150" spans="1:10" s="6" customFormat="1" ht="20.100000000000001" customHeight="1" x14ac:dyDescent="0.2">
      <c r="A150" s="68" t="s">
        <v>95</v>
      </c>
      <c r="B150" s="68"/>
      <c r="C150" s="92"/>
      <c r="D150" s="48"/>
      <c r="E150" s="48"/>
      <c r="F150" s="93"/>
      <c r="G150" s="48"/>
      <c r="H150" s="184"/>
    </row>
    <row r="151" spans="1:10" s="6" customFormat="1" ht="18" customHeight="1" x14ac:dyDescent="0.2">
      <c r="A151" s="69"/>
      <c r="B151" s="69"/>
      <c r="C151" s="94" t="s">
        <v>11</v>
      </c>
      <c r="D151" s="91" t="s">
        <v>7</v>
      </c>
      <c r="E151" s="91" t="s">
        <v>8</v>
      </c>
      <c r="F151" s="94" t="s">
        <v>2</v>
      </c>
      <c r="G151" s="48"/>
      <c r="H151" s="184"/>
      <c r="I151" s="11"/>
    </row>
    <row r="152" spans="1:10" s="6" customFormat="1" ht="18" customHeight="1" x14ac:dyDescent="0.2">
      <c r="A152" s="18" t="s">
        <v>98</v>
      </c>
      <c r="B152" s="18"/>
      <c r="C152" s="19" t="s">
        <v>54</v>
      </c>
      <c r="D152" s="281" t="s">
        <v>54</v>
      </c>
      <c r="E152" s="19" t="s">
        <v>54</v>
      </c>
      <c r="F152" s="19" t="s">
        <v>54</v>
      </c>
      <c r="G152" s="48"/>
      <c r="H152" s="184"/>
    </row>
    <row r="153" spans="1:10" s="6" customFormat="1" ht="18" customHeight="1" x14ac:dyDescent="0.2">
      <c r="A153" s="268"/>
      <c r="B153" s="271" t="s">
        <v>105</v>
      </c>
      <c r="C153" s="293">
        <f>IF(D26&gt;0,C154,C155)</f>
        <v>0</v>
      </c>
      <c r="D153" s="282"/>
      <c r="E153" s="282"/>
      <c r="F153" s="282"/>
      <c r="G153" s="48"/>
      <c r="H153" s="184"/>
    </row>
    <row r="154" spans="1:10" s="6" customFormat="1" ht="18" hidden="1" customHeight="1" x14ac:dyDescent="0.2">
      <c r="A154" s="301"/>
      <c r="B154" s="303" t="s">
        <v>22</v>
      </c>
      <c r="C154" s="302">
        <f>IF(D26&gt;0,16.8/D25*D26,0)</f>
        <v>0</v>
      </c>
      <c r="D154" s="301"/>
      <c r="E154" s="301"/>
      <c r="F154" s="301"/>
      <c r="G154" s="48"/>
      <c r="H154" s="184"/>
    </row>
    <row r="155" spans="1:10" s="6" customFormat="1" ht="18" hidden="1" customHeight="1" x14ac:dyDescent="0.2">
      <c r="A155" s="301"/>
      <c r="B155" s="303" t="s">
        <v>23</v>
      </c>
      <c r="C155" s="302">
        <f>IF(D43&gt;0,16.8/D40*D43,0)</f>
        <v>0</v>
      </c>
      <c r="D155" s="301"/>
      <c r="E155" s="301"/>
      <c r="F155" s="301"/>
      <c r="G155" s="48"/>
      <c r="H155" s="184"/>
    </row>
    <row r="156" spans="1:10" s="6" customFormat="1" ht="18" customHeight="1" x14ac:dyDescent="0.2">
      <c r="A156" s="269"/>
      <c r="B156" s="272" t="s">
        <v>101</v>
      </c>
      <c r="C156" s="294"/>
      <c r="D156" s="283"/>
      <c r="E156" s="283"/>
      <c r="F156" s="283"/>
      <c r="G156" s="48"/>
      <c r="H156" s="184"/>
    </row>
    <row r="157" spans="1:10" s="6" customFormat="1" ht="18" customHeight="1" x14ac:dyDescent="0.2">
      <c r="A157" s="270"/>
      <c r="B157" s="273" t="s">
        <v>97</v>
      </c>
      <c r="C157" s="295">
        <f>C153+C156</f>
        <v>0</v>
      </c>
      <c r="D157" s="167"/>
      <c r="E157" s="168"/>
      <c r="F157" s="168"/>
      <c r="G157" s="48"/>
      <c r="H157" s="184"/>
    </row>
    <row r="158" spans="1:10" s="9" customFormat="1" ht="18" customHeight="1" x14ac:dyDescent="0.2">
      <c r="A158" s="21" t="s">
        <v>99</v>
      </c>
      <c r="B158" s="22"/>
      <c r="C158" s="22">
        <f>SUM(C157:C157)</f>
        <v>0</v>
      </c>
      <c r="D158" s="22">
        <f>D157</f>
        <v>0</v>
      </c>
      <c r="E158" s="22">
        <f>E157</f>
        <v>0</v>
      </c>
      <c r="F158" s="22">
        <f>F157</f>
        <v>0</v>
      </c>
      <c r="G158" s="157"/>
      <c r="H158" s="184"/>
      <c r="I158" s="6"/>
      <c r="J158" s="6"/>
    </row>
    <row r="159" spans="1:10" s="280" customFormat="1" ht="18" customHeight="1" x14ac:dyDescent="0.2">
      <c r="A159" s="304" t="s">
        <v>106</v>
      </c>
      <c r="B159" s="305"/>
      <c r="C159" s="305"/>
      <c r="D159" s="305"/>
      <c r="E159" s="305"/>
      <c r="F159" s="306"/>
      <c r="G159" s="277"/>
      <c r="H159" s="278"/>
      <c r="I159" s="279"/>
      <c r="J159" s="279"/>
    </row>
    <row r="160" spans="1:10" s="6" customFormat="1" ht="18" customHeight="1" x14ac:dyDescent="0.2">
      <c r="A160" s="18" t="s">
        <v>102</v>
      </c>
      <c r="B160" s="18"/>
      <c r="C160" s="19" t="s">
        <v>54</v>
      </c>
      <c r="D160" s="19" t="s">
        <v>54</v>
      </c>
      <c r="E160" s="19" t="s">
        <v>54</v>
      </c>
      <c r="F160" s="19" t="s">
        <v>54</v>
      </c>
      <c r="G160" s="48"/>
      <c r="H160" s="184"/>
    </row>
    <row r="161" spans="1:10" s="280" customFormat="1" ht="18" customHeight="1" x14ac:dyDescent="0.2">
      <c r="A161" s="292"/>
      <c r="B161" s="292"/>
      <c r="C161" s="292"/>
      <c r="D161" s="292"/>
      <c r="E161" s="292"/>
      <c r="F161" s="292"/>
      <c r="G161" s="277"/>
      <c r="H161" s="278"/>
      <c r="I161" s="279"/>
      <c r="J161" s="279"/>
    </row>
    <row r="162" spans="1:10" s="280" customFormat="1" ht="18" customHeight="1" x14ac:dyDescent="0.2">
      <c r="A162" s="292"/>
      <c r="B162" s="292"/>
      <c r="C162" s="292"/>
      <c r="D162" s="292"/>
      <c r="E162" s="292"/>
      <c r="F162" s="292"/>
      <c r="G162" s="277"/>
      <c r="H162" s="278"/>
      <c r="I162" s="279"/>
      <c r="J162" s="279"/>
    </row>
    <row r="163" spans="1:10" s="280" customFormat="1" ht="18" customHeight="1" x14ac:dyDescent="0.2">
      <c r="A163" s="292"/>
      <c r="B163" s="292"/>
      <c r="C163" s="292"/>
      <c r="D163" s="292"/>
      <c r="E163" s="292"/>
      <c r="F163" s="292"/>
      <c r="G163" s="277"/>
      <c r="H163" s="278"/>
      <c r="I163" s="279"/>
      <c r="J163" s="279"/>
    </row>
    <row r="164" spans="1:10" s="280" customFormat="1" ht="18" customHeight="1" x14ac:dyDescent="0.2">
      <c r="A164" s="292"/>
      <c r="B164" s="292"/>
      <c r="C164" s="292"/>
      <c r="D164" s="292"/>
      <c r="E164" s="292"/>
      <c r="F164" s="292"/>
      <c r="G164" s="277"/>
      <c r="H164" s="278"/>
      <c r="I164" s="279"/>
      <c r="J164" s="279"/>
    </row>
    <row r="165" spans="1:10" s="280" customFormat="1" ht="18" customHeight="1" x14ac:dyDescent="0.2">
      <c r="A165" s="292"/>
      <c r="B165" s="292"/>
      <c r="C165" s="292"/>
      <c r="D165" s="292"/>
      <c r="E165" s="292"/>
      <c r="F165" s="292"/>
      <c r="G165" s="277"/>
      <c r="H165" s="278"/>
      <c r="I165" s="279"/>
      <c r="J165" s="279"/>
    </row>
    <row r="166" spans="1:10" s="280" customFormat="1" ht="18" customHeight="1" x14ac:dyDescent="0.2">
      <c r="A166" s="292"/>
      <c r="B166" s="292"/>
      <c r="C166" s="292"/>
      <c r="D166" s="292"/>
      <c r="E166" s="292"/>
      <c r="F166" s="292"/>
      <c r="G166" s="277"/>
      <c r="H166" s="278"/>
      <c r="I166" s="279"/>
      <c r="J166" s="279"/>
    </row>
    <row r="167" spans="1:10" s="280" customFormat="1" ht="18" customHeight="1" x14ac:dyDescent="0.2">
      <c r="A167" s="292"/>
      <c r="B167" s="292"/>
      <c r="C167" s="292"/>
      <c r="D167" s="292"/>
      <c r="E167" s="292"/>
      <c r="F167" s="292"/>
      <c r="G167" s="277"/>
      <c r="H167" s="278"/>
      <c r="I167" s="279"/>
      <c r="J167" s="279"/>
    </row>
    <row r="168" spans="1:10" s="280" customFormat="1" ht="18" customHeight="1" x14ac:dyDescent="0.2">
      <c r="A168" s="21" t="s">
        <v>103</v>
      </c>
      <c r="B168" s="22"/>
      <c r="C168" s="22">
        <f>SUM(C161:C167)</f>
        <v>0</v>
      </c>
      <c r="D168" s="22">
        <f>SUM(D161:D167)</f>
        <v>0</v>
      </c>
      <c r="E168" s="22">
        <f>SUM(E161:E167)</f>
        <v>0</v>
      </c>
      <c r="F168" s="22">
        <f>SUM(F161:F167)</f>
        <v>0</v>
      </c>
      <c r="G168" s="277"/>
      <c r="H168" s="278"/>
      <c r="I168" s="279"/>
      <c r="J168" s="279"/>
    </row>
    <row r="169" spans="1:10" s="6" customFormat="1" ht="18" customHeight="1" x14ac:dyDescent="0.2">
      <c r="A169" s="307"/>
      <c r="B169" s="308"/>
      <c r="C169" s="308"/>
      <c r="D169" s="308"/>
      <c r="E169" s="308"/>
      <c r="F169" s="309"/>
      <c r="G169" s="48"/>
      <c r="H169" s="184"/>
      <c r="I169" s="9"/>
      <c r="J169" s="9"/>
    </row>
    <row r="170" spans="1:10" s="6" customFormat="1" ht="18" customHeight="1" x14ac:dyDescent="0.2">
      <c r="A170" s="18" t="s">
        <v>14</v>
      </c>
      <c r="B170" s="26"/>
      <c r="C170" s="19" t="s">
        <v>54</v>
      </c>
      <c r="D170" s="19" t="s">
        <v>54</v>
      </c>
      <c r="E170" s="19" t="s">
        <v>54</v>
      </c>
      <c r="F170" s="19" t="s">
        <v>54</v>
      </c>
      <c r="G170" s="48"/>
      <c r="H170" s="184"/>
    </row>
    <row r="171" spans="1:10" s="6" customFormat="1" ht="18" customHeight="1" x14ac:dyDescent="0.2">
      <c r="A171" s="168"/>
      <c r="B171" s="20" t="s">
        <v>116</v>
      </c>
      <c r="C171" s="296">
        <f>IF(D141&gt;0,D141*65,0)</f>
        <v>0</v>
      </c>
      <c r="D171" s="168"/>
      <c r="E171" s="168"/>
      <c r="F171" s="168"/>
      <c r="G171" s="48"/>
      <c r="H171" s="198"/>
    </row>
    <row r="172" spans="1:10" s="6" customFormat="1" ht="18" customHeight="1" x14ac:dyDescent="0.2">
      <c r="A172" s="168"/>
      <c r="B172" s="284" t="s">
        <v>107</v>
      </c>
      <c r="C172" s="168"/>
      <c r="D172" s="168"/>
      <c r="E172" s="168"/>
      <c r="F172" s="168"/>
      <c r="G172" s="48"/>
      <c r="H172" s="184"/>
    </row>
    <row r="173" spans="1:10" s="6" customFormat="1" ht="18" customHeight="1" x14ac:dyDescent="0.2">
      <c r="A173" s="168"/>
      <c r="B173" s="168"/>
      <c r="C173" s="168"/>
      <c r="D173" s="168"/>
      <c r="E173" s="168"/>
      <c r="F173" s="168"/>
      <c r="G173" s="48"/>
      <c r="H173" s="184"/>
    </row>
    <row r="174" spans="1:10" s="6" customFormat="1" ht="18" customHeight="1" x14ac:dyDescent="0.2">
      <c r="A174" s="168"/>
      <c r="B174" s="168"/>
      <c r="C174" s="168"/>
      <c r="D174" s="168"/>
      <c r="E174" s="168"/>
      <c r="F174" s="168"/>
      <c r="G174" s="48"/>
      <c r="H174" s="184"/>
    </row>
    <row r="175" spans="1:10" s="9" customFormat="1" ht="18" customHeight="1" x14ac:dyDescent="0.2">
      <c r="A175" s="21" t="s">
        <v>13</v>
      </c>
      <c r="B175" s="22"/>
      <c r="C175" s="22">
        <f>SUM(C171:C174)</f>
        <v>0</v>
      </c>
      <c r="D175" s="22">
        <f>SUM(D171:D174)</f>
        <v>0</v>
      </c>
      <c r="E175" s="22">
        <f>SUM(E171:E174)</f>
        <v>0</v>
      </c>
      <c r="F175" s="22">
        <f>SUM(F171:F174)</f>
        <v>0</v>
      </c>
      <c r="G175" s="157"/>
      <c r="H175" s="184"/>
      <c r="I175" s="6"/>
      <c r="J175" s="6"/>
    </row>
    <row r="176" spans="1:10" s="6" customFormat="1" ht="18" customHeight="1" x14ac:dyDescent="0.2">
      <c r="A176" s="27"/>
      <c r="B176" s="28"/>
      <c r="C176" s="28"/>
      <c r="D176" s="24"/>
      <c r="E176" s="24"/>
      <c r="F176" s="25"/>
      <c r="G176" s="48"/>
      <c r="H176" s="184"/>
      <c r="I176" s="9"/>
      <c r="J176" s="9"/>
    </row>
    <row r="177" spans="1:10" s="6" customFormat="1" ht="18" customHeight="1" x14ac:dyDescent="0.2">
      <c r="A177" s="18" t="s">
        <v>15</v>
      </c>
      <c r="B177" s="18"/>
      <c r="C177" s="19" t="s">
        <v>54</v>
      </c>
      <c r="D177" s="19" t="s">
        <v>54</v>
      </c>
      <c r="E177" s="19" t="s">
        <v>54</v>
      </c>
      <c r="F177" s="19" t="s">
        <v>54</v>
      </c>
      <c r="G177" s="48"/>
      <c r="H177" s="184"/>
    </row>
    <row r="178" spans="1:10" s="6" customFormat="1" ht="18" customHeight="1" x14ac:dyDescent="0.2">
      <c r="A178" s="167"/>
      <c r="B178" s="167" t="s">
        <v>100</v>
      </c>
      <c r="C178" s="296" t="e">
        <f>0.02*E59</f>
        <v>#DIV/0!</v>
      </c>
      <c r="D178" s="168"/>
      <c r="E178" s="168"/>
      <c r="F178" s="168"/>
      <c r="G178" s="48"/>
      <c r="H178" s="198"/>
    </row>
    <row r="179" spans="1:10" s="6" customFormat="1" ht="18" customHeight="1" x14ac:dyDescent="0.2">
      <c r="A179" s="167"/>
      <c r="B179" s="167"/>
      <c r="C179" s="169"/>
      <c r="D179" s="168"/>
      <c r="E179" s="168"/>
      <c r="F179" s="168"/>
      <c r="G179" s="48"/>
      <c r="H179" s="198"/>
    </row>
    <row r="180" spans="1:10" s="6" customFormat="1" ht="18" customHeight="1" x14ac:dyDescent="0.2">
      <c r="A180" s="167"/>
      <c r="B180" s="167"/>
      <c r="C180" s="169"/>
      <c r="D180" s="168"/>
      <c r="E180" s="168"/>
      <c r="F180" s="168"/>
      <c r="G180" s="48"/>
      <c r="H180" s="198"/>
    </row>
    <row r="181" spans="1:10" s="9" customFormat="1" ht="18" customHeight="1" x14ac:dyDescent="0.2">
      <c r="A181" s="21" t="s">
        <v>9</v>
      </c>
      <c r="B181" s="22"/>
      <c r="C181" s="22" t="e">
        <f>SUM(C178:C180)</f>
        <v>#DIV/0!</v>
      </c>
      <c r="D181" s="21">
        <f>SUM(D178:D180)</f>
        <v>0</v>
      </c>
      <c r="E181" s="22">
        <f>SUM(E178:E180)</f>
        <v>0</v>
      </c>
      <c r="F181" s="22">
        <f>SUM(F178:F180)</f>
        <v>0</v>
      </c>
      <c r="G181" s="157"/>
      <c r="H181" s="184"/>
      <c r="I181" s="6"/>
      <c r="J181" s="6"/>
    </row>
    <row r="182" spans="1:10" s="6" customFormat="1" ht="18" customHeight="1" x14ac:dyDescent="0.2">
      <c r="A182" s="23"/>
      <c r="B182" s="24"/>
      <c r="C182" s="24"/>
      <c r="D182" s="24"/>
      <c r="E182" s="24"/>
      <c r="F182" s="25"/>
      <c r="G182" s="48"/>
      <c r="H182" s="184"/>
      <c r="I182" s="9"/>
      <c r="J182" s="9"/>
    </row>
    <row r="183" spans="1:10" s="6" customFormat="1" ht="18" customHeight="1" x14ac:dyDescent="0.2">
      <c r="A183" s="18" t="s">
        <v>1</v>
      </c>
      <c r="B183" s="26"/>
      <c r="C183" s="19" t="s">
        <v>54</v>
      </c>
      <c r="D183" s="19" t="s">
        <v>54</v>
      </c>
      <c r="E183" s="19" t="s">
        <v>54</v>
      </c>
      <c r="F183" s="19" t="s">
        <v>54</v>
      </c>
      <c r="G183" s="48"/>
      <c r="H183" s="184"/>
    </row>
    <row r="184" spans="1:10" s="6" customFormat="1" ht="18" customHeight="1" x14ac:dyDescent="0.2">
      <c r="A184" s="168"/>
      <c r="B184" s="20" t="s">
        <v>34</v>
      </c>
      <c r="C184" s="168"/>
      <c r="D184" s="168"/>
      <c r="E184" s="168"/>
      <c r="F184" s="168"/>
      <c r="G184" s="48"/>
      <c r="H184" s="198"/>
    </row>
    <row r="185" spans="1:10" s="10" customFormat="1" ht="18" customHeight="1" x14ac:dyDescent="0.2">
      <c r="A185" s="21" t="s">
        <v>10</v>
      </c>
      <c r="B185" s="21"/>
      <c r="C185" s="21">
        <f>SUM(C184)</f>
        <v>0</v>
      </c>
      <c r="D185" s="21">
        <f>SUM(D184)</f>
        <v>0</v>
      </c>
      <c r="E185" s="21">
        <f>SUM(E184)</f>
        <v>0</v>
      </c>
      <c r="F185" s="21">
        <f>SUM(F184)</f>
        <v>0</v>
      </c>
      <c r="G185" s="158"/>
      <c r="H185" s="184"/>
      <c r="I185" s="6"/>
      <c r="J185" s="6"/>
    </row>
    <row r="186" spans="1:10" s="6" customFormat="1" ht="18" customHeight="1" x14ac:dyDescent="0.2">
      <c r="A186" s="29"/>
      <c r="B186" s="30"/>
      <c r="C186" s="31"/>
      <c r="D186" s="31"/>
      <c r="E186" s="31"/>
      <c r="F186" s="32"/>
      <c r="G186" s="48"/>
      <c r="H186" s="184"/>
      <c r="I186" s="10"/>
      <c r="J186" s="10"/>
    </row>
    <row r="187" spans="1:10" s="6" customFormat="1" ht="18" customHeight="1" x14ac:dyDescent="0.2">
      <c r="A187" s="131" t="s">
        <v>12</v>
      </c>
      <c r="B187" s="132"/>
      <c r="C187" s="19" t="s">
        <v>54</v>
      </c>
      <c r="D187" s="19" t="s">
        <v>54</v>
      </c>
      <c r="E187" s="19" t="s">
        <v>54</v>
      </c>
      <c r="F187" s="19" t="s">
        <v>54</v>
      </c>
      <c r="G187" s="48"/>
      <c r="H187" s="184"/>
      <c r="I187" s="10"/>
      <c r="J187" s="10"/>
    </row>
    <row r="188" spans="1:10" s="9" customFormat="1" ht="18" customHeight="1" x14ac:dyDescent="0.2">
      <c r="A188" s="133"/>
      <c r="B188" s="134" t="s">
        <v>55</v>
      </c>
      <c r="C188" s="21" t="e">
        <f>C185+C181+C175+C168+C158</f>
        <v>#DIV/0!</v>
      </c>
      <c r="D188" s="21">
        <f>D185+D168+D181+D175+D158</f>
        <v>0</v>
      </c>
      <c r="E188" s="21">
        <f>E185+E168+E181+E175+E158</f>
        <v>0</v>
      </c>
      <c r="F188" s="21">
        <f>F185+F168+F181+F175+F158</f>
        <v>0</v>
      </c>
      <c r="G188" s="157"/>
      <c r="H188" s="184"/>
      <c r="I188" s="6"/>
      <c r="J188" s="6"/>
    </row>
    <row r="189" spans="1:10" s="9" customFormat="1" ht="18" customHeight="1" x14ac:dyDescent="0.2">
      <c r="A189" s="34"/>
      <c r="B189" s="21" t="s">
        <v>112</v>
      </c>
      <c r="C189" s="33" t="e">
        <f>F147</f>
        <v>#DIV/0!</v>
      </c>
      <c r="D189" s="34"/>
      <c r="E189" s="34"/>
      <c r="F189" s="35"/>
      <c r="G189" s="157"/>
      <c r="H189" s="184"/>
      <c r="I189" s="6"/>
      <c r="J189" s="6"/>
    </row>
    <row r="190" spans="1:10" s="9" customFormat="1" ht="18" customHeight="1" thickBot="1" x14ac:dyDescent="0.25">
      <c r="A190" s="34"/>
      <c r="B190" s="21" t="s">
        <v>113</v>
      </c>
      <c r="C190" s="33" t="e">
        <f>F148</f>
        <v>#DIV/0!</v>
      </c>
      <c r="D190" s="34"/>
      <c r="E190" s="34"/>
      <c r="F190" s="35"/>
      <c r="G190" s="157"/>
      <c r="H190" s="184"/>
      <c r="I190" s="6"/>
      <c r="J190" s="6"/>
    </row>
    <row r="191" spans="1:10" s="9" customFormat="1" ht="18" customHeight="1" thickBot="1" x14ac:dyDescent="0.25">
      <c r="A191" s="36" t="s">
        <v>50</v>
      </c>
      <c r="B191" s="36"/>
      <c r="C191" s="37"/>
      <c r="D191" s="36"/>
      <c r="E191" s="38" t="e">
        <f>E188-C190</f>
        <v>#DIV/0!</v>
      </c>
      <c r="F191" s="37"/>
      <c r="G191" s="157"/>
      <c r="H191" s="199"/>
    </row>
    <row r="192" spans="1:10" s="6" customFormat="1" ht="18" customHeight="1" x14ac:dyDescent="0.2">
      <c r="A192" s="39"/>
      <c r="B192" s="39"/>
      <c r="C192" s="40"/>
      <c r="D192" s="39"/>
      <c r="E192" s="39"/>
      <c r="F192" s="40"/>
      <c r="G192" s="48"/>
      <c r="H192" s="184"/>
      <c r="I192" s="9"/>
      <c r="J192" s="9"/>
    </row>
    <row r="193" spans="1:10" s="6" customFormat="1" ht="18" customHeight="1" x14ac:dyDescent="0.2">
      <c r="A193" s="41" t="s">
        <v>7</v>
      </c>
      <c r="B193" s="42"/>
      <c r="C193" s="43"/>
      <c r="D193" s="44"/>
      <c r="E193" s="45"/>
      <c r="F193" s="46"/>
      <c r="G193" s="48"/>
      <c r="H193" s="198"/>
    </row>
    <row r="194" spans="1:10" s="6" customFormat="1" ht="18" customHeight="1" x14ac:dyDescent="0.2">
      <c r="A194" s="287" t="s">
        <v>4</v>
      </c>
      <c r="B194" s="170"/>
      <c r="C194" s="171"/>
      <c r="D194" s="170"/>
      <c r="E194" s="172"/>
      <c r="F194" s="173"/>
      <c r="G194" s="48"/>
      <c r="H194" s="198"/>
    </row>
    <row r="195" spans="1:10" s="6" customFormat="1" ht="18" customHeight="1" x14ac:dyDescent="0.2">
      <c r="A195" s="288" t="s">
        <v>5</v>
      </c>
      <c r="B195" s="174"/>
      <c r="C195" s="175"/>
      <c r="D195" s="289" t="s">
        <v>6</v>
      </c>
      <c r="E195" s="176"/>
      <c r="F195" s="177"/>
      <c r="G195" s="48"/>
      <c r="H195" s="184"/>
    </row>
    <row r="196" spans="1:10" s="6" customFormat="1" ht="20.100000000000001" customHeight="1" x14ac:dyDescent="0.2">
      <c r="A196" s="48"/>
      <c r="B196" s="48"/>
      <c r="C196" s="49"/>
      <c r="D196" s="48"/>
      <c r="E196" s="48"/>
      <c r="F196" s="49"/>
      <c r="G196" s="48"/>
      <c r="H196" s="184"/>
    </row>
    <row r="197" spans="1:10" s="12" customFormat="1" ht="18" customHeight="1" x14ac:dyDescent="0.2">
      <c r="A197" s="41" t="s">
        <v>0</v>
      </c>
      <c r="B197" s="42"/>
      <c r="C197" s="50"/>
      <c r="D197" s="42"/>
      <c r="E197" s="51"/>
      <c r="F197" s="52"/>
      <c r="G197" s="159"/>
      <c r="H197" s="184"/>
      <c r="I197" s="6"/>
      <c r="J197" s="6"/>
    </row>
    <row r="198" spans="1:10" s="6" customFormat="1" ht="18" customHeight="1" x14ac:dyDescent="0.2">
      <c r="A198" s="287" t="s">
        <v>4</v>
      </c>
      <c r="B198" s="170"/>
      <c r="C198" s="171"/>
      <c r="D198" s="170"/>
      <c r="E198" s="172"/>
      <c r="F198" s="173"/>
      <c r="G198" s="48"/>
      <c r="H198" s="184"/>
      <c r="I198" s="12"/>
      <c r="J198" s="12"/>
    </row>
    <row r="199" spans="1:10" s="6" customFormat="1" ht="18" customHeight="1" x14ac:dyDescent="0.2">
      <c r="A199" s="288" t="s">
        <v>5</v>
      </c>
      <c r="B199" s="174"/>
      <c r="C199" s="175"/>
      <c r="D199" s="289" t="s">
        <v>6</v>
      </c>
      <c r="E199" s="176"/>
      <c r="F199" s="177"/>
      <c r="G199" s="48"/>
      <c r="H199" s="184"/>
    </row>
    <row r="200" spans="1:10" s="13" customFormat="1" ht="23.25" x14ac:dyDescent="0.2">
      <c r="A200" s="160"/>
      <c r="B200" s="160"/>
      <c r="C200" s="161"/>
      <c r="D200" s="160"/>
      <c r="E200" s="160"/>
      <c r="F200" s="161"/>
      <c r="G200" s="160"/>
      <c r="H200" s="193"/>
      <c r="I200" s="6"/>
      <c r="J200" s="6"/>
    </row>
    <row r="201" spans="1:10" s="13" customFormat="1" x14ac:dyDescent="0.2">
      <c r="A201" s="160"/>
      <c r="B201" s="160"/>
      <c r="C201" s="161"/>
      <c r="D201" s="160"/>
      <c r="E201" s="160"/>
      <c r="F201" s="161"/>
      <c r="G201" s="160"/>
      <c r="H201" s="200"/>
    </row>
    <row r="202" spans="1:10" s="13" customFormat="1" x14ac:dyDescent="0.2">
      <c r="A202" s="160"/>
      <c r="B202" s="160"/>
      <c r="C202" s="161"/>
      <c r="D202" s="160"/>
      <c r="E202" s="160"/>
      <c r="F202" s="161"/>
      <c r="G202" s="160"/>
      <c r="H202" s="200"/>
    </row>
    <row r="203" spans="1:10" s="13" customFormat="1" x14ac:dyDescent="0.2">
      <c r="A203" s="160"/>
      <c r="B203" s="160"/>
      <c r="C203" s="161"/>
      <c r="D203" s="160"/>
      <c r="E203" s="160"/>
      <c r="F203" s="161"/>
      <c r="G203" s="160"/>
      <c r="H203" s="200"/>
    </row>
    <row r="204" spans="1:10" s="13" customFormat="1" x14ac:dyDescent="0.2">
      <c r="A204" s="160"/>
      <c r="B204" s="160"/>
      <c r="C204" s="161"/>
      <c r="D204" s="160"/>
      <c r="E204" s="160"/>
      <c r="F204" s="161"/>
      <c r="G204" s="160"/>
      <c r="H204" s="200"/>
    </row>
    <row r="205" spans="1:10" s="13" customFormat="1" x14ac:dyDescent="0.2">
      <c r="A205" s="160"/>
      <c r="B205" s="160"/>
      <c r="C205" s="161"/>
      <c r="D205" s="160"/>
      <c r="E205" s="160"/>
      <c r="F205" s="161"/>
      <c r="G205" s="160"/>
      <c r="H205" s="200"/>
    </row>
    <row r="206" spans="1:10" s="13" customFormat="1" x14ac:dyDescent="0.2">
      <c r="C206" s="14"/>
      <c r="F206" s="14"/>
      <c r="H206" s="200"/>
    </row>
    <row r="207" spans="1:10" x14ac:dyDescent="0.3">
      <c r="H207" s="200"/>
      <c r="I207" s="13"/>
      <c r="J207" s="13"/>
    </row>
    <row r="208" spans="1:10" x14ac:dyDescent="0.3">
      <c r="H208" s="200"/>
    </row>
    <row r="209" spans="8:8" x14ac:dyDescent="0.3">
      <c r="H209" s="200"/>
    </row>
  </sheetData>
  <sheetProtection sheet="1" objects="1" scenarios="1"/>
  <mergeCells count="21">
    <mergeCell ref="A87:F87"/>
    <mergeCell ref="A95:F95"/>
    <mergeCell ref="A109:F109"/>
    <mergeCell ref="D32:F32"/>
    <mergeCell ref="D4:F4"/>
    <mergeCell ref="A159:F159"/>
    <mergeCell ref="A169:F169"/>
    <mergeCell ref="C16:D16"/>
    <mergeCell ref="E16:F16"/>
    <mergeCell ref="A1:F1"/>
    <mergeCell ref="A4:B4"/>
    <mergeCell ref="A6:F6"/>
    <mergeCell ref="C12:D12"/>
    <mergeCell ref="C14:D14"/>
    <mergeCell ref="A8:F8"/>
    <mergeCell ref="A124:F124"/>
    <mergeCell ref="D134:E134"/>
    <mergeCell ref="D135:E135"/>
    <mergeCell ref="C18:D18"/>
    <mergeCell ref="E18:F18"/>
    <mergeCell ref="A86:F86"/>
  </mergeCells>
  <pageMargins left="1.1811023622047245" right="0.78740157480314965" top="0.68" bottom="0.98425196850393704" header="0.61" footer="0.51181102362204722"/>
  <pageSetup paperSize="9" scale="48" fitToHeight="2" orientation="portrait" horizontalDpi="4294967293" verticalDpi="4294967293" r:id="rId1"/>
  <headerFooter alignWithMargins="0">
    <oddFooter>&amp;L&amp;F&amp;CSeite &amp;P von &amp;N&amp;RAbteilung Personal BKSD
BW / kk / Feb 2023</oddFooter>
  </headerFooter>
  <rowBreaks count="1" manualBreakCount="1">
    <brk id="13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 Sek I und II</vt:lpstr>
      <vt:lpstr>'Form Sek I und II'!Druckbereich</vt:lpstr>
    </vt:vector>
  </TitlesOfParts>
  <Company>Schulen 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Rickhaus</dc:creator>
  <cp:lastModifiedBy>Kadner, Kristina BKSD</cp:lastModifiedBy>
  <cp:lastPrinted>2023-02-10T12:25:10Z</cp:lastPrinted>
  <dcterms:created xsi:type="dcterms:W3CDTF">2004-11-24T11:44:37Z</dcterms:created>
  <dcterms:modified xsi:type="dcterms:W3CDTF">2023-02-10T12:25:12Z</dcterms:modified>
</cp:coreProperties>
</file>